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worksafenz-my.sharepoint.com/personal/charlotte_rae_worksafe_govt_nz/Documents/Desktop/Website files/About us/CE expenditure/"/>
    </mc:Choice>
  </mc:AlternateContent>
  <xr:revisionPtr revIDLastSave="0" documentId="8_{FD0749B9-21EB-4194-B910-E486F9692F8A}" xr6:coauthVersionLast="47" xr6:coauthVersionMax="47" xr10:uidLastSave="{00000000-0000-0000-0000-000000000000}"/>
  <bookViews>
    <workbookView xWindow="-110" yWindow="-110" windowWidth="19420" windowHeight="104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expenses'!$A$1:$E$33</definedName>
    <definedName name="_xlnm.Print_Area" localSheetId="5">'Gifts and benefits'!$A$1:$F$24</definedName>
    <definedName name="_xlnm.Print_Area" localSheetId="0">'Guidance for agencies'!$A$1:$A$49</definedName>
    <definedName name="_xlnm.Print_Area" localSheetId="3">Hospitality!$A$1:$E$23</definedName>
    <definedName name="_xlnm.Print_Area" localSheetId="1">'Summary and sign-off'!$A$1:$F$23</definedName>
    <definedName name="_xlnm.Print_Area" localSheetId="2">Travel!$A$1:$E$121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D13" i="4"/>
  <c r="C27" i="3"/>
  <c r="C16" i="2"/>
  <c r="C104" i="1"/>
  <c r="C110" i="1"/>
  <c r="C14" i="1"/>
  <c r="B6" i="13" l="1"/>
  <c r="E60" i="13"/>
  <c r="C60" i="13"/>
  <c r="C15" i="4"/>
  <c r="C14" i="4"/>
  <c r="B60" i="13" l="1"/>
  <c r="B59" i="13"/>
  <c r="D59" i="13"/>
  <c r="B58" i="13"/>
  <c r="D58" i="13"/>
  <c r="D57" i="13"/>
  <c r="B57" i="13"/>
  <c r="D56" i="13"/>
  <c r="B56" i="13"/>
  <c r="D55" i="13"/>
  <c r="B55" i="13"/>
  <c r="B2" i="4"/>
  <c r="B3" i="4"/>
  <c r="B2" i="3"/>
  <c r="B3" i="3"/>
  <c r="B2" i="2"/>
  <c r="B3" i="2"/>
  <c r="B2" i="1"/>
  <c r="B3" i="1"/>
  <c r="F58" i="13" l="1"/>
  <c r="D16" i="2" s="1"/>
  <c r="F60" i="13"/>
  <c r="E13" i="4" s="1"/>
  <c r="F59" i="13"/>
  <c r="D27" i="3" s="1"/>
  <c r="F57" i="13"/>
  <c r="D110" i="1" s="1"/>
  <c r="F56" i="13"/>
  <c r="D104" i="1" s="1"/>
  <c r="F55" i="13"/>
  <c r="D14" i="1" s="1"/>
  <c r="C13" i="13"/>
  <c r="C12" i="13"/>
  <c r="C11" i="13"/>
  <c r="C16" i="13" l="1"/>
  <c r="C17" i="13"/>
  <c r="B5" i="4" l="1"/>
  <c r="B4" i="4"/>
  <c r="B5" i="3"/>
  <c r="B4" i="3"/>
  <c r="B5" i="2"/>
  <c r="B4" i="2"/>
  <c r="B5" i="1"/>
  <c r="B4" i="1"/>
  <c r="C15" i="13" l="1"/>
  <c r="F12" i="13" l="1"/>
  <c r="C13" i="4"/>
  <c r="F11" i="13" s="1"/>
  <c r="F13" i="13" l="1"/>
  <c r="B110" i="1"/>
  <c r="B17" i="13" s="1"/>
  <c r="B104" i="1"/>
  <c r="B16" i="13" s="1"/>
  <c r="B14" i="1"/>
  <c r="B15" i="13" s="1"/>
  <c r="B27" i="3" l="1"/>
  <c r="B13" i="13" s="1"/>
  <c r="B16" i="2"/>
  <c r="B12" i="13" s="1"/>
  <c r="B11" i="13" l="1"/>
  <c r="B1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0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<sst xmlns="http://schemas.openxmlformats.org/spreadsheetml/2006/main" count="538" uniqueCount="210">
  <si>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</si>
  <si>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</si>
  <si>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</si>
  <si>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</si>
  <si>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</si>
  <si>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</si>
  <si>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</si>
  <si>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</si>
  <si>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</si>
  <si>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</si>
  <si>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</si>
  <si>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</si>
  <si>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</si>
  <si>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</si>
  <si>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</si>
  <si>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</si>
  <si>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</si>
  <si>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</si>
  <si>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</si>
  <si>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</si>
  <si>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</si>
  <si>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</si>
  <si>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</si>
  <si>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</si>
  <si>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</si>
  <si>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</si>
  <si>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</si>
  <si>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</si>
  <si>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</si>
  <si>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</si>
  <si>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</si>
  <si>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</si>
  <si>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</si>
  <si>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</si>
  <si>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</si>
  <si>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</si>
  <si>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</si>
  <si>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</si>
  <si>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</si>
  <si>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</si>
  <si>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</si>
  <si>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</si>
  <si>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</si>
  <si>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</si>
  <si>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</si>
  <si>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</si>
  <si>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</si>
  <si>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</si>
  <si>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</si>
  <si>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</si>
  <si>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</si>
  <si>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</si>
  <si>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</si>
  <si>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</si>
  <si>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</si>
  <si>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</si>
  <si>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</si>
  <si>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</si>
  <si>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</si>
  <si>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</si>
  <si>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</si>
  <si>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</si>
  <si>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</si>
  <si>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</si>
  <si>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</si>
  <si>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</si>
  <si>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</si>
  <si>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</si>
  <si>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</si>
  <si>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</si>
  <si>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</si>
  <si>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</si>
  <si>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</si>
  <si>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</si>
  <si>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</si>
  <si>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</si>
  <si>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</si>
  <si>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</si>
  <si>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</si>
  <si>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</si>
  <si>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</si>
  <si>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</si>
  <si>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</si>
  <si>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</si>
  <si>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</si>
  <si>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</si>
  <si>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</si>
  <si>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</si>
  <si>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</si>
  <si>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</si>
  <si>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</si>
  <si>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</si>
  <si>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</si>
  <si>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</si>
  <si>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</si>
  <si>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</si>
  <si>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</si>
  <si>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</si>
  <si>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</si>
  <si>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</si>
  <si>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</si>
  <si>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</si>
  <si>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</si>
  <si>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</si>
  <si>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</si>
  <si>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</si>
  <si>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</si>
  <si>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</si>
  <si>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</si>
  <si>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</si>
  <si>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</si>
  <si>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</si>
  <si>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</si>
  <si>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</si>
  <si>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</si>
  <si>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</si>
  <si>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</si>
  <si>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</si>
  <si>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</si>
  <si>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</si>
  <si>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</si>
  <si>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</si>
  <si>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</si>
  <si>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</si>
  <si>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</si>
  <si>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</si>
  <si>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</si>
  <si>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</si>
  <si>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</si>
  <si>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</si>
  <si>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</si>
  <si>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</si>
  <si>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</si>
  <si>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</si>
  <si>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</si>
  <si>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</si>
  <si>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</si>
  <si>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</si>
  <si>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</si>
  <si>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</si>
  <si>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</si>
  <si>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</si>
  <si>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</si>
  <si>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</si>
  <si>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</si>
  <si>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</si>
  <si>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</si>
  <si>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</si>
  <si>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</si>
  <si>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</si>
  <si>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</si>
  <si>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</si>
  <si>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</si>
  <si>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</si>
  <si>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</si>
  <si>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</si>
  <si>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</si>
  <si>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</si>
  <si>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</si>
  <si>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</si>
  <si>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</si>
  <si>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</si>
  <si>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</si>
  <si>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</si>
  <si>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</si>
  <si>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</si>
  <si>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</si>
  <si>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</si>
  <si>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</si>
  <si>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WorkSafe New Zealand</t>
  </si>
  <si>
    <t>Sharon Thompson</t>
  </si>
  <si>
    <t>Meeting</t>
  </si>
  <si>
    <t>CE Regional Office Visits</t>
  </si>
  <si>
    <t>Board meeting</t>
  </si>
  <si>
    <t>Booking fee</t>
  </si>
  <si>
    <t>Fonterra Board Meeting</t>
  </si>
  <si>
    <t>BOARD MEETING</t>
  </si>
  <si>
    <t>Office Visits</t>
  </si>
  <si>
    <t>Meetings with iwi and Sector partners in Te Tairawhiti</t>
  </si>
  <si>
    <t>Health and Safety Conference Speaking engagement</t>
  </si>
  <si>
    <t>Meeting at Port of Auckland</t>
  </si>
  <si>
    <t>Airfare</t>
  </si>
  <si>
    <t>Taxi</t>
  </si>
  <si>
    <t>Hotel</t>
  </si>
  <si>
    <t>Parking</t>
  </si>
  <si>
    <t>Auckland-Wellington</t>
  </si>
  <si>
    <t>Auckland</t>
  </si>
  <si>
    <t>Nelson-Wellington</t>
  </si>
  <si>
    <t>Akl/Dud/Chc/Wlg</t>
  </si>
  <si>
    <t>Wellington</t>
  </si>
  <si>
    <t>Wlg/Akl</t>
  </si>
  <si>
    <t>Akl/Trg/Akl</t>
  </si>
  <si>
    <t>Akl/Wlg/Akl</t>
  </si>
  <si>
    <t>Gisborne</t>
  </si>
  <si>
    <t>Tauranga</t>
  </si>
  <si>
    <t>Christchurch</t>
  </si>
  <si>
    <t>Riccarton</t>
  </si>
  <si>
    <t>Dunedin</t>
  </si>
  <si>
    <t>Selwyn</t>
  </si>
  <si>
    <t>CE Office Visit</t>
  </si>
  <si>
    <t>Meals</t>
  </si>
  <si>
    <t>Subscription</t>
  </si>
  <si>
    <t>Safety gear</t>
  </si>
  <si>
    <t>Institute of Directors New Zealand</t>
  </si>
  <si>
    <t>Pcard fees</t>
  </si>
  <si>
    <t>Health and Safety Governance Board Pack</t>
  </si>
  <si>
    <t>Membership fee</t>
  </si>
  <si>
    <t>Farewell gift to Rachel Gully</t>
  </si>
  <si>
    <t>Beau Havler, Chief Financial Officer (Acting)</t>
  </si>
  <si>
    <t>Gift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</si>
</sst>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10" zoomScale="69" zoomScaleNormal="70" workbookViewId="0">
      <selection activeCell="B14" sqref="B14"/>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s="128" customFormat="1" ht="23.25" customHeight="1" x14ac:dyDescent="0.3">
      <c r="A2" s="130" t="s">
        <v>1</v>
      </c>
      <c r="B2" s="127"/>
    </row>
    <row r="3" spans="1:2" ht="33" customHeight="1" x14ac:dyDescent="0.3">
      <c r="A3" s="129" t="s">
        <v>168</v>
      </c>
    </row>
    <row r="4" spans="1:2" ht="23.25" customHeight="1" x14ac:dyDescent="0.3">
      <c r="A4" s="125" t="s">
        <v>2</v>
      </c>
    </row>
    <row r="5" spans="1:2" ht="23.25" customHeight="1" x14ac:dyDescent="0.3">
      <c r="A5" s="42" t="s">
        <v>3</v>
      </c>
    </row>
    <row r="6" spans="1:2" ht="17.25" customHeight="1" x14ac:dyDescent="0.3">
      <c r="A6" s="43" t="s">
        <v>4</v>
      </c>
    </row>
    <row r="7" spans="1:2" ht="17.25" customHeight="1" x14ac:dyDescent="0.3">
      <c r="A7" s="43" t="s">
        <v>5</v>
      </c>
    </row>
    <row r="8" spans="1:2" ht="23.25" customHeight="1" x14ac:dyDescent="0.25">
      <c r="A8" s="42" t="s">
        <v>6</v>
      </c>
      <c r="B8" s="68" t="s">
        <v>7</v>
      </c>
    </row>
    <row r="9" spans="1:2" ht="17.25" customHeight="1" x14ac:dyDescent="0.3">
      <c r="A9" s="44" t="s">
        <v>8</v>
      </c>
    </row>
    <row r="10" spans="1:2" ht="17.25" customHeight="1" x14ac:dyDescent="0.3">
      <c r="A10" s="43" t="s">
        <v>9</v>
      </c>
    </row>
    <row r="11" spans="1:2" ht="17.25" customHeight="1" x14ac:dyDescent="0.3">
      <c r="A11" s="43" t="s">
        <v>10</v>
      </c>
    </row>
    <row r="12" spans="1:2" ht="17.25" customHeight="1" x14ac:dyDescent="0.3">
      <c r="A12" s="45" t="s">
        <v>11</v>
      </c>
    </row>
    <row r="13" spans="1:2" ht="17.25" customHeight="1" x14ac:dyDescent="0.3">
      <c r="A13" s="43" t="s">
        <v>12</v>
      </c>
    </row>
    <row r="14" spans="1:2" ht="23.25" customHeight="1" x14ac:dyDescent="0.3">
      <c r="A14" s="42" t="s">
        <v>13</v>
      </c>
    </row>
    <row r="15" spans="1:2" ht="17.25" customHeight="1" x14ac:dyDescent="0.3">
      <c r="A15" s="45" t="s">
        <v>14</v>
      </c>
    </row>
    <row r="16" spans="1:2" ht="17.25" customHeight="1" x14ac:dyDescent="0.3">
      <c r="A16" s="45" t="s">
        <v>15</v>
      </c>
    </row>
    <row r="17" spans="1:1" ht="17.25" customHeight="1" x14ac:dyDescent="0.3">
      <c r="A17" s="64" t="s">
        <v>16</v>
      </c>
    </row>
    <row r="18" spans="1:1" ht="23.25" customHeight="1" x14ac:dyDescent="0.3">
      <c r="A18" s="42" t="s">
        <v>17</v>
      </c>
    </row>
    <row r="19" spans="1:1" ht="17.25" customHeight="1" x14ac:dyDescent="0.3">
      <c r="A19" s="46" t="s">
        <v>18</v>
      </c>
    </row>
    <row r="20" spans="1:1" ht="23.25" customHeight="1" x14ac:dyDescent="0.3">
      <c r="A20" s="42" t="s">
        <v>19</v>
      </c>
    </row>
    <row r="21" spans="1:1" ht="17.25" customHeight="1" x14ac:dyDescent="0.3">
      <c r="A21" s="47" t="s">
        <v>20</v>
      </c>
    </row>
    <row r="22" spans="1:1" ht="32.25" customHeight="1" x14ac:dyDescent="0.3">
      <c r="A22" s="45" t="s">
        <v>21</v>
      </c>
    </row>
    <row r="23" spans="1:1" ht="17.25" customHeight="1" x14ac:dyDescent="0.3">
      <c r="A23" s="47" t="s">
        <v>22</v>
      </c>
    </row>
    <row r="24" spans="1:1" ht="32.25" customHeight="1" x14ac:dyDescent="0.3">
      <c r="A24" s="45" t="s">
        <v>23</v>
      </c>
    </row>
    <row r="25" spans="1:1" ht="17.25" customHeight="1" x14ac:dyDescent="0.3">
      <c r="A25" s="47" t="s">
        <v>24</v>
      </c>
    </row>
    <row r="26" spans="1:1" ht="17.25" customHeight="1" x14ac:dyDescent="0.3">
      <c r="A26" s="45" t="s">
        <v>25</v>
      </c>
    </row>
    <row r="27" spans="1:1" ht="17.25" customHeight="1" x14ac:dyDescent="0.3">
      <c r="A27" s="47" t="s">
        <v>26</v>
      </c>
    </row>
    <row r="28" spans="1:1" ht="32.25" customHeight="1" x14ac:dyDescent="0.3">
      <c r="A28" s="45" t="s">
        <v>27</v>
      </c>
    </row>
    <row r="29" spans="1:1" ht="32.25" customHeight="1" x14ac:dyDescent="0.3">
      <c r="A29" s="44" t="s">
        <v>28</v>
      </c>
    </row>
    <row r="30" spans="1:1" ht="17.25" customHeight="1" x14ac:dyDescent="0.3">
      <c r="A30" s="47" t="s">
        <v>29</v>
      </c>
    </row>
    <row r="31" spans="1:1" ht="32.25" customHeight="1" x14ac:dyDescent="0.3">
      <c r="A31" s="45" t="s">
        <v>30</v>
      </c>
    </row>
    <row r="32" spans="1:1" ht="32.25" customHeight="1" x14ac:dyDescent="0.3">
      <c r="A32" s="45" t="s">
        <v>31</v>
      </c>
    </row>
    <row r="33" spans="1:1" ht="32.25" customHeight="1" x14ac:dyDescent="0.3">
      <c r="A33" s="45" t="s">
        <v>32</v>
      </c>
    </row>
    <row r="34" spans="1:1" ht="22.5" customHeight="1" x14ac:dyDescent="0.3">
      <c r="A34" s="42" t="s">
        <v>33</v>
      </c>
    </row>
    <row r="35" spans="1:1" ht="17.25" customHeight="1" x14ac:dyDescent="0.3">
      <c r="A35" s="48" t="s">
        <v>167</v>
      </c>
    </row>
    <row r="36" spans="1:1" ht="17.25" customHeight="1" x14ac:dyDescent="0.3">
      <c r="A36" s="48" t="s">
        <v>34</v>
      </c>
    </row>
    <row r="37" spans="1:1" ht="17.25" customHeight="1" x14ac:dyDescent="0.3">
      <c r="A37" s="46" t="s">
        <v>35</v>
      </c>
    </row>
    <row r="38" spans="1:1" ht="32.25" customHeight="1" x14ac:dyDescent="0.3">
      <c r="A38" s="46" t="s">
        <v>36</v>
      </c>
    </row>
    <row r="39" spans="1:1" ht="32.25" customHeight="1" x14ac:dyDescent="0.3">
      <c r="A39" s="46" t="s">
        <v>37</v>
      </c>
    </row>
    <row r="40" spans="1:1" ht="17.25" customHeight="1" x14ac:dyDescent="0.3">
      <c r="A40" s="49" t="s">
        <v>38</v>
      </c>
    </row>
    <row r="41" spans="1:1" ht="32.25" customHeight="1" x14ac:dyDescent="0.3">
      <c r="A41" s="45" t="s">
        <v>39</v>
      </c>
    </row>
    <row r="42" spans="1:1" ht="32.25" customHeight="1" x14ac:dyDescent="0.3">
      <c r="A42" s="45" t="s">
        <v>40</v>
      </c>
    </row>
    <row r="43" spans="1:1" ht="32.25" customHeight="1" x14ac:dyDescent="0.3">
      <c r="A43" s="46" t="s">
        <v>41</v>
      </c>
    </row>
    <row r="44" spans="1:1" ht="17.25" customHeight="1" x14ac:dyDescent="0.3">
      <c r="A44" s="46" t="s">
        <v>42</v>
      </c>
    </row>
    <row r="45" spans="1:1" x14ac:dyDescent="0.3">
      <c r="A45" s="46" t="s">
        <v>43</v>
      </c>
    </row>
    <row r="46" spans="1:1" ht="22.5" customHeight="1" x14ac:dyDescent="0.3">
      <c r="A46" s="42" t="s">
        <v>44</v>
      </c>
    </row>
    <row r="47" spans="1:1" ht="17.25" customHeight="1" x14ac:dyDescent="0.3">
      <c r="A47" s="50" t="s">
        <v>45</v>
      </c>
    </row>
    <row r="48" spans="1:1" ht="17.25" customHeight="1" x14ac:dyDescent="0.3">
      <c r="A48" s="64" t="s">
        <v>46</v>
      </c>
    </row>
    <row r="49" spans="1:1" ht="17.25" customHeight="1" x14ac:dyDescent="0.3">
      <c r="A49" s="126"/>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5" sqref="B5:F5"/>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4" t="s">
        <v>47</v>
      </c>
      <c r="B1" s="134"/>
      <c r="C1" s="134"/>
      <c r="D1" s="134"/>
      <c r="E1" s="134"/>
      <c r="F1" s="134"/>
      <c r="G1" s="17"/>
      <c r="H1" s="17"/>
      <c r="I1" s="17"/>
      <c r="J1" s="17"/>
      <c r="K1" s="17"/>
    </row>
    <row r="2" spans="1:11" ht="21" customHeight="1" x14ac:dyDescent="0.25">
      <c r="A2" s="3" t="s">
        <v>48</v>
      </c>
      <c r="B2" s="135" t="s">
        <v>169</v>
      </c>
      <c r="C2" s="135"/>
      <c r="D2" s="135"/>
      <c r="E2" s="135"/>
      <c r="F2" s="135"/>
      <c r="G2" s="17"/>
      <c r="H2" s="17"/>
      <c r="I2" s="17"/>
      <c r="J2" s="17"/>
      <c r="K2" s="17"/>
    </row>
    <row r="3" spans="1:11" ht="15.5" x14ac:dyDescent="0.25">
      <c r="A3" s="3" t="s">
        <v>49</v>
      </c>
      <c r="B3" s="135" t="s">
        <v>170</v>
      </c>
      <c r="C3" s="135"/>
      <c r="D3" s="135"/>
      <c r="E3" s="135"/>
      <c r="F3" s="135"/>
      <c r="G3" s="17"/>
      <c r="H3" s="17"/>
      <c r="I3" s="17"/>
      <c r="J3" s="17"/>
      <c r="K3" s="17"/>
    </row>
    <row r="4" spans="1:11" ht="21" customHeight="1" x14ac:dyDescent="0.25">
      <c r="A4" s="3" t="s">
        <v>50</v>
      </c>
      <c r="B4" s="136">
        <v>45594</v>
      </c>
      <c r="C4" s="136"/>
      <c r="D4" s="136"/>
      <c r="E4" s="136"/>
      <c r="F4" s="136"/>
      <c r="G4" s="17"/>
      <c r="H4" s="17"/>
      <c r="I4" s="17"/>
      <c r="J4" s="17"/>
      <c r="K4" s="17"/>
    </row>
    <row r="5" spans="1:11" ht="21" customHeight="1" x14ac:dyDescent="0.25">
      <c r="A5" s="3" t="s">
        <v>51</v>
      </c>
      <c r="B5" s="136">
        <v>45838</v>
      </c>
      <c r="C5" s="136"/>
      <c r="D5" s="136"/>
      <c r="E5" s="136"/>
      <c r="F5" s="136"/>
      <c r="G5" s="17"/>
      <c r="H5" s="17"/>
      <c r="I5" s="17"/>
      <c r="J5" s="17"/>
      <c r="K5" s="17"/>
    </row>
    <row r="6" spans="1:11" ht="21" customHeight="1" x14ac:dyDescent="0.25">
      <c r="A6" s="3" t="s">
        <v>52</v>
      </c>
      <c r="B6" s="133" t="str">
        <f>IF(AND(Travel!B7&lt;&gt;A30,Hospitality!B7&lt;&gt;A30,'All other expenses'!B7&lt;&gt;A30,'Gifts and benefits'!B7&lt;&gt;A30),A31,IF(AND(Travel!B7=A30,Hospitality!B7=A30,'All other expenses'!B7=A30,'Gifts and benefits'!B7=A30),A33,A32))</f>
        <v>Data and totals checked on all sheets</v>
      </c>
      <c r="C6" s="133"/>
      <c r="D6" s="133"/>
      <c r="E6" s="133"/>
      <c r="F6" s="133"/>
      <c r="G6" s="23"/>
      <c r="H6" s="17"/>
      <c r="I6" s="17"/>
      <c r="J6" s="17"/>
      <c r="K6" s="17"/>
    </row>
    <row r="7" spans="1:11" ht="31" x14ac:dyDescent="0.25">
      <c r="A7" s="3" t="s">
        <v>53</v>
      </c>
      <c r="B7" s="132" t="s">
        <v>86</v>
      </c>
      <c r="C7" s="132"/>
      <c r="D7" s="132"/>
      <c r="E7" s="132"/>
      <c r="F7" s="132"/>
      <c r="G7" s="23"/>
      <c r="H7" s="17"/>
      <c r="I7" s="17"/>
      <c r="J7" s="17"/>
      <c r="K7" s="17"/>
    </row>
    <row r="8" spans="1:11" ht="25.5" customHeight="1" x14ac:dyDescent="0.25">
      <c r="A8" s="3" t="s">
        <v>55</v>
      </c>
      <c r="B8" s="132" t="s">
        <v>208</v>
      </c>
      <c r="C8" s="132"/>
      <c r="D8" s="132"/>
      <c r="E8" s="132"/>
      <c r="F8" s="132"/>
      <c r="G8" s="23"/>
      <c r="H8" s="17"/>
      <c r="I8" s="17"/>
      <c r="J8" s="17"/>
      <c r="K8" s="17"/>
    </row>
    <row r="9" spans="1:11" ht="66.75" customHeight="1" x14ac:dyDescent="0.25">
      <c r="A9" s="131" t="s">
        <v>57</v>
      </c>
      <c r="B9" s="131"/>
      <c r="C9" s="131"/>
      <c r="D9" s="131"/>
      <c r="E9" s="131"/>
      <c r="F9" s="131"/>
      <c r="G9" s="23"/>
      <c r="H9" s="17"/>
      <c r="I9" s="17"/>
      <c r="J9" s="17"/>
      <c r="K9" s="17"/>
    </row>
    <row r="10" spans="1:11" s="92" customFormat="1" ht="36" customHeight="1" x14ac:dyDescent="0.3">
      <c r="A10" s="86" t="s">
        <v>58</v>
      </c>
      <c r="B10" s="87" t="s">
        <v>59</v>
      </c>
      <c r="C10" s="87" t="s">
        <v>60</v>
      </c>
      <c r="D10" s="88"/>
      <c r="E10" s="89" t="s">
        <v>29</v>
      </c>
      <c r="F10" s="90" t="s">
        <v>61</v>
      </c>
      <c r="G10" s="91"/>
      <c r="H10" s="91"/>
      <c r="I10" s="91"/>
      <c r="J10" s="91"/>
      <c r="K10" s="91"/>
    </row>
    <row r="11" spans="1:11" ht="27.75" customHeight="1" x14ac:dyDescent="0.35">
      <c r="A11" s="8" t="s">
        <v>62</v>
      </c>
      <c r="B11" s="58">
        <f>B15+B16+B17</f>
        <v>6747.3300000000017</v>
      </c>
      <c r="C11" s="65" t="str">
        <f>IF(Travel!B6="",A34,Travel!B6)</f>
        <v>Figures exclude GST</v>
      </c>
      <c r="D11" s="6"/>
      <c r="E11" s="8" t="s">
        <v>63</v>
      </c>
      <c r="F11" s="33">
        <f>'Gifts and benefits'!C13</f>
        <v>0</v>
      </c>
      <c r="G11" s="29"/>
      <c r="H11" s="29"/>
      <c r="I11" s="29"/>
      <c r="J11" s="29"/>
      <c r="K11" s="29"/>
    </row>
    <row r="12" spans="1:11" ht="27.75" customHeight="1" x14ac:dyDescent="0.35">
      <c r="A12" s="8" t="s">
        <v>24</v>
      </c>
      <c r="B12" s="58">
        <f>Hospitality!B16</f>
        <v>152.38999999999999</v>
      </c>
      <c r="C12" s="65" t="str">
        <f>IF(Hospitality!B6="",A34,Hospitality!B6)</f>
        <v>Figures exclude GST</v>
      </c>
      <c r="D12" s="6"/>
      <c r="E12" s="8" t="s">
        <v>64</v>
      </c>
      <c r="F12" s="33">
        <f>'Gifts and benefits'!C14</f>
        <v>0</v>
      </c>
      <c r="G12" s="29"/>
      <c r="H12" s="29"/>
      <c r="I12" s="29"/>
      <c r="J12" s="29"/>
      <c r="K12" s="29"/>
    </row>
    <row r="13" spans="1:11" ht="27.75" customHeight="1" x14ac:dyDescent="0.25">
      <c r="A13" s="8" t="s">
        <v>65</v>
      </c>
      <c r="B13" s="58">
        <f>'All other expenses'!B27</f>
        <v>1172.98</v>
      </c>
      <c r="C13" s="65" t="str">
        <f>IF('All other expenses'!B6="",A34,'All other expenses'!B6)</f>
        <v>Figures exclude GST</v>
      </c>
      <c r="D13" s="6"/>
      <c r="E13" s="8" t="s">
        <v>66</v>
      </c>
      <c r="F13" s="33">
        <f>'Gifts and benefits'!C15</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67</v>
      </c>
      <c r="B15" s="60">
        <f>Travel!B14</f>
        <v>0</v>
      </c>
      <c r="C15" s="67" t="str">
        <f>C11</f>
        <v>Figures exclude GST</v>
      </c>
      <c r="D15" s="6"/>
      <c r="E15" s="6"/>
      <c r="F15" s="35"/>
      <c r="G15" s="17"/>
      <c r="H15" s="17"/>
      <c r="I15" s="17"/>
      <c r="J15" s="17"/>
      <c r="K15" s="17"/>
    </row>
    <row r="16" spans="1:11" ht="27.75" customHeight="1" x14ac:dyDescent="0.25">
      <c r="A16" s="9" t="s">
        <v>68</v>
      </c>
      <c r="B16" s="60">
        <f>Travel!B104</f>
        <v>6747.3300000000017</v>
      </c>
      <c r="C16" s="67" t="str">
        <f>C11</f>
        <v>Figures exclude GST</v>
      </c>
      <c r="D16" s="36"/>
      <c r="E16" s="6"/>
      <c r="F16" s="37"/>
      <c r="G16" s="17"/>
      <c r="H16" s="17"/>
      <c r="I16" s="17"/>
      <c r="J16" s="17"/>
      <c r="K16" s="17"/>
    </row>
    <row r="17" spans="1:11" ht="27.75" customHeight="1" x14ac:dyDescent="0.25">
      <c r="A17" s="9" t="s">
        <v>69</v>
      </c>
      <c r="B17" s="60">
        <f>Travel!B110</f>
        <v>0</v>
      </c>
      <c r="C17" s="67"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70</v>
      </c>
      <c r="B19" s="19"/>
      <c r="C19" s="17"/>
      <c r="D19" s="17"/>
      <c r="E19" s="17"/>
      <c r="F19" s="17"/>
      <c r="G19" s="17"/>
      <c r="H19" s="17"/>
      <c r="I19" s="17"/>
      <c r="J19" s="17"/>
      <c r="K19" s="17"/>
    </row>
    <row r="20" spans="1:11" x14ac:dyDescent="0.25">
      <c r="A20" s="20" t="s">
        <v>71</v>
      </c>
      <c r="D20" s="17"/>
      <c r="E20" s="17"/>
      <c r="F20" s="17"/>
      <c r="G20" s="17"/>
      <c r="H20" s="17"/>
      <c r="I20" s="17"/>
      <c r="J20" s="17"/>
      <c r="K20" s="17"/>
    </row>
    <row r="21" spans="1:11" ht="12.65" customHeight="1" x14ac:dyDescent="0.25">
      <c r="A21" s="20" t="s">
        <v>72</v>
      </c>
      <c r="D21" s="17"/>
      <c r="E21" s="17"/>
      <c r="F21" s="17"/>
      <c r="G21" s="17"/>
      <c r="H21" s="17"/>
      <c r="I21" s="17"/>
      <c r="J21" s="17"/>
      <c r="K21" s="17"/>
    </row>
    <row r="22" spans="1:11" ht="12.65" customHeight="1" x14ac:dyDescent="0.25">
      <c r="A22" s="20" t="s">
        <v>73</v>
      </c>
      <c r="D22" s="17"/>
      <c r="E22" s="17"/>
      <c r="F22" s="17"/>
      <c r="G22" s="17"/>
      <c r="H22" s="17"/>
      <c r="I22" s="17"/>
      <c r="J22" s="17"/>
      <c r="K22" s="17"/>
    </row>
    <row r="23" spans="1:11" ht="12.65" customHeight="1" x14ac:dyDescent="0.25">
      <c r="A23" s="20" t="s">
        <v>74</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75</v>
      </c>
      <c r="B25" s="13"/>
      <c r="C25" s="13"/>
      <c r="D25" s="13"/>
      <c r="E25" s="13"/>
      <c r="F25" s="13"/>
      <c r="G25" s="17"/>
      <c r="H25" s="17"/>
      <c r="I25" s="17"/>
      <c r="J25" s="17"/>
      <c r="K25" s="17"/>
    </row>
    <row r="26" spans="1:11" ht="12.75" hidden="1" customHeight="1" x14ac:dyDescent="0.25">
      <c r="A26" s="11" t="s">
        <v>76</v>
      </c>
      <c r="B26" s="4"/>
      <c r="C26" s="4"/>
      <c r="D26" s="11"/>
      <c r="E26" s="11"/>
      <c r="F26" s="11"/>
      <c r="G26" s="17"/>
      <c r="H26" s="17"/>
      <c r="I26" s="17"/>
      <c r="J26" s="17"/>
      <c r="K26" s="17"/>
    </row>
    <row r="27" spans="1:11" hidden="1" x14ac:dyDescent="0.25">
      <c r="A27" s="10" t="s">
        <v>77</v>
      </c>
      <c r="B27" s="10"/>
      <c r="C27" s="10"/>
      <c r="D27" s="10"/>
      <c r="E27" s="10"/>
      <c r="F27" s="10"/>
      <c r="G27" s="17"/>
      <c r="H27" s="17"/>
      <c r="I27" s="17"/>
      <c r="J27" s="17"/>
      <c r="K27" s="17"/>
    </row>
    <row r="28" spans="1:11" hidden="1" x14ac:dyDescent="0.25">
      <c r="A28" s="10" t="s">
        <v>78</v>
      </c>
      <c r="B28" s="10"/>
      <c r="C28" s="10"/>
      <c r="D28" s="10"/>
      <c r="E28" s="10"/>
      <c r="F28" s="10"/>
      <c r="G28" s="17"/>
      <c r="H28" s="17"/>
      <c r="I28" s="17"/>
      <c r="J28" s="17"/>
      <c r="K28" s="17"/>
    </row>
    <row r="29" spans="1:11" hidden="1" x14ac:dyDescent="0.25">
      <c r="A29" s="11" t="s">
        <v>79</v>
      </c>
      <c r="B29" s="11"/>
      <c r="C29" s="11"/>
      <c r="D29" s="11"/>
      <c r="E29" s="11"/>
      <c r="F29" s="11"/>
      <c r="G29" s="17"/>
      <c r="H29" s="17"/>
      <c r="I29" s="17"/>
      <c r="J29" s="17"/>
      <c r="K29" s="17"/>
    </row>
    <row r="30" spans="1:11" hidden="1" x14ac:dyDescent="0.25">
      <c r="A30" s="11" t="s">
        <v>80</v>
      </c>
      <c r="B30" s="11"/>
      <c r="C30" s="11"/>
      <c r="D30" s="11"/>
      <c r="E30" s="11"/>
      <c r="F30" s="11"/>
      <c r="G30" s="17"/>
      <c r="H30" s="17"/>
      <c r="I30" s="17"/>
      <c r="J30" s="17"/>
      <c r="K30" s="17"/>
    </row>
    <row r="31" spans="1:11" hidden="1" x14ac:dyDescent="0.25">
      <c r="A31" s="10" t="s">
        <v>81</v>
      </c>
      <c r="B31" s="10"/>
      <c r="C31" s="10"/>
      <c r="D31" s="10"/>
      <c r="E31" s="10"/>
      <c r="F31" s="10"/>
      <c r="G31" s="17"/>
      <c r="H31" s="17"/>
      <c r="I31" s="17"/>
      <c r="J31" s="17"/>
      <c r="K31" s="17"/>
    </row>
    <row r="32" spans="1:11" hidden="1" x14ac:dyDescent="0.25">
      <c r="A32" s="10" t="s">
        <v>82</v>
      </c>
      <c r="B32" s="10"/>
      <c r="C32" s="10"/>
      <c r="D32" s="10"/>
      <c r="E32" s="10"/>
      <c r="F32" s="10"/>
      <c r="G32" s="17"/>
      <c r="H32" s="17"/>
      <c r="I32" s="17"/>
      <c r="J32" s="17"/>
      <c r="K32" s="17"/>
    </row>
    <row r="33" spans="1:11" hidden="1" x14ac:dyDescent="0.25">
      <c r="A33" s="10" t="s">
        <v>83</v>
      </c>
      <c r="B33" s="10"/>
      <c r="C33" s="10"/>
      <c r="D33" s="10"/>
      <c r="E33" s="10"/>
      <c r="F33" s="10"/>
      <c r="G33" s="17"/>
      <c r="H33" s="17"/>
      <c r="I33" s="17"/>
      <c r="J33" s="17"/>
      <c r="K33" s="17"/>
    </row>
    <row r="34" spans="1:11" hidden="1" x14ac:dyDescent="0.25">
      <c r="A34" s="11" t="s">
        <v>84</v>
      </c>
      <c r="B34" s="11"/>
      <c r="C34" s="11"/>
      <c r="D34" s="11"/>
      <c r="E34" s="11"/>
      <c r="F34" s="11"/>
      <c r="G34" s="17"/>
      <c r="H34" s="17"/>
      <c r="I34" s="17"/>
      <c r="J34" s="17"/>
      <c r="K34" s="17"/>
    </row>
    <row r="35" spans="1:11" hidden="1" x14ac:dyDescent="0.25">
      <c r="A35" s="11" t="s">
        <v>85</v>
      </c>
      <c r="B35" s="11"/>
      <c r="C35" s="11"/>
      <c r="D35" s="11"/>
      <c r="E35" s="11"/>
      <c r="F35" s="11"/>
      <c r="G35" s="17"/>
      <c r="H35" s="17"/>
      <c r="I35" s="17"/>
      <c r="J35" s="17"/>
      <c r="K35" s="17"/>
    </row>
    <row r="36" spans="1:11" hidden="1" x14ac:dyDescent="0.25">
      <c r="A36" s="10" t="s">
        <v>54</v>
      </c>
      <c r="B36" s="62"/>
      <c r="C36" s="62"/>
      <c r="D36" s="62"/>
      <c r="E36" s="62"/>
      <c r="F36" s="62"/>
      <c r="G36" s="17"/>
      <c r="H36" s="17"/>
      <c r="I36" s="17"/>
      <c r="J36" s="17"/>
      <c r="K36" s="17"/>
    </row>
    <row r="37" spans="1:11" hidden="1" x14ac:dyDescent="0.25">
      <c r="A37" s="10" t="s">
        <v>86</v>
      </c>
      <c r="B37" s="62"/>
      <c r="C37" s="62"/>
      <c r="D37" s="62"/>
      <c r="E37" s="62"/>
      <c r="F37" s="62"/>
      <c r="G37" s="17"/>
      <c r="H37" s="17"/>
      <c r="I37" s="17"/>
      <c r="J37" s="17"/>
      <c r="K37" s="17"/>
    </row>
    <row r="38" spans="1:11" hidden="1" x14ac:dyDescent="0.25">
      <c r="A38" s="10" t="s">
        <v>56</v>
      </c>
      <c r="B38" s="62"/>
      <c r="C38" s="62"/>
      <c r="D38" s="62"/>
      <c r="E38" s="62"/>
      <c r="F38" s="62"/>
      <c r="G38" s="17"/>
      <c r="H38" s="17"/>
      <c r="I38" s="17"/>
      <c r="J38" s="17"/>
      <c r="K38" s="17"/>
    </row>
    <row r="39" spans="1:11" hidden="1" x14ac:dyDescent="0.25">
      <c r="A39" s="11" t="s">
        <v>87</v>
      </c>
      <c r="B39" s="4"/>
      <c r="C39" s="4"/>
      <c r="D39" s="4"/>
      <c r="E39" s="4"/>
      <c r="F39" s="4"/>
      <c r="G39" s="17"/>
      <c r="H39" s="17"/>
      <c r="I39" s="17"/>
      <c r="J39" s="17"/>
      <c r="K39" s="17"/>
    </row>
    <row r="40" spans="1:11" hidden="1" x14ac:dyDescent="0.25">
      <c r="A40" s="4" t="s">
        <v>88</v>
      </c>
      <c r="B40" s="4"/>
      <c r="C40" s="4"/>
      <c r="D40" s="4"/>
      <c r="E40" s="4"/>
      <c r="F40" s="4"/>
      <c r="G40" s="17"/>
      <c r="H40" s="17"/>
      <c r="I40" s="17"/>
      <c r="J40" s="17"/>
      <c r="K40" s="17"/>
    </row>
    <row r="41" spans="1:11" hidden="1" x14ac:dyDescent="0.25">
      <c r="A41" s="4" t="s">
        <v>89</v>
      </c>
      <c r="B41" s="4"/>
      <c r="C41" s="4"/>
      <c r="D41" s="4"/>
      <c r="E41" s="4"/>
      <c r="F41" s="4"/>
      <c r="G41" s="17"/>
      <c r="H41" s="17"/>
      <c r="I41" s="17"/>
      <c r="J41" s="17"/>
      <c r="K41" s="17"/>
    </row>
    <row r="42" spans="1:11" hidden="1" x14ac:dyDescent="0.25">
      <c r="A42" s="4" t="s">
        <v>90</v>
      </c>
      <c r="B42" s="4"/>
      <c r="C42" s="4"/>
      <c r="D42" s="4"/>
      <c r="E42" s="4"/>
      <c r="F42" s="4"/>
      <c r="G42" s="17"/>
      <c r="H42" s="17"/>
      <c r="I42" s="17"/>
      <c r="J42" s="17"/>
      <c r="K42" s="17"/>
    </row>
    <row r="43" spans="1:11" hidden="1" x14ac:dyDescent="0.25">
      <c r="A43" s="4" t="s">
        <v>91</v>
      </c>
      <c r="B43" s="4"/>
      <c r="C43" s="4"/>
      <c r="D43" s="4"/>
      <c r="E43" s="4"/>
      <c r="F43" s="4"/>
      <c r="G43" s="17"/>
      <c r="H43" s="17"/>
      <c r="I43" s="17"/>
      <c r="J43" s="17"/>
      <c r="K43" s="17"/>
    </row>
    <row r="44" spans="1:11" hidden="1" x14ac:dyDescent="0.25">
      <c r="A44" s="4" t="s">
        <v>92</v>
      </c>
      <c r="B44" s="4"/>
      <c r="C44" s="4"/>
      <c r="D44" s="4"/>
      <c r="E44" s="4"/>
      <c r="F44" s="4"/>
      <c r="G44" s="17"/>
      <c r="H44" s="17"/>
      <c r="I44" s="17"/>
      <c r="J44" s="17"/>
      <c r="K44" s="17"/>
    </row>
    <row r="45" spans="1:11" hidden="1" x14ac:dyDescent="0.25">
      <c r="A45" s="63" t="s">
        <v>93</v>
      </c>
      <c r="B45" s="62"/>
      <c r="C45" s="62"/>
      <c r="D45" s="62"/>
      <c r="E45" s="62"/>
      <c r="F45" s="62"/>
      <c r="G45" s="17"/>
      <c r="H45" s="17"/>
      <c r="I45" s="17"/>
      <c r="J45" s="17"/>
      <c r="K45" s="17"/>
    </row>
    <row r="46" spans="1:11" hidden="1" x14ac:dyDescent="0.25">
      <c r="A46" s="62" t="s">
        <v>94</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0" t="s">
        <v>95</v>
      </c>
      <c r="B48" s="62"/>
      <c r="C48" s="62"/>
      <c r="D48" s="62"/>
      <c r="E48" s="62"/>
      <c r="F48" s="62"/>
      <c r="G48" s="17"/>
      <c r="H48" s="17"/>
      <c r="I48" s="17"/>
      <c r="J48" s="17"/>
      <c r="K48" s="17"/>
    </row>
    <row r="49" spans="1:11" ht="25" hidden="1" x14ac:dyDescent="0.25">
      <c r="A49" s="80" t="s">
        <v>96</v>
      </c>
      <c r="B49" s="62"/>
      <c r="C49" s="62"/>
      <c r="D49" s="62"/>
      <c r="E49" s="62"/>
      <c r="F49" s="62"/>
      <c r="G49" s="17"/>
      <c r="H49" s="17"/>
      <c r="I49" s="17"/>
      <c r="J49" s="17"/>
      <c r="K49" s="17"/>
    </row>
    <row r="50" spans="1:11" ht="25" hidden="1" x14ac:dyDescent="0.25">
      <c r="A50" s="81" t="s">
        <v>97</v>
      </c>
      <c r="B50" s="4"/>
      <c r="C50" s="4"/>
      <c r="D50" s="4"/>
      <c r="E50" s="4"/>
      <c r="F50" s="4"/>
      <c r="G50" s="17"/>
      <c r="H50" s="17"/>
      <c r="I50" s="17"/>
      <c r="J50" s="17"/>
      <c r="K50" s="17"/>
    </row>
    <row r="51" spans="1:11" ht="25" hidden="1" x14ac:dyDescent="0.25">
      <c r="A51" s="81" t="s">
        <v>98</v>
      </c>
      <c r="B51" s="4"/>
      <c r="C51" s="4"/>
      <c r="D51" s="4"/>
      <c r="E51" s="4"/>
      <c r="F51" s="4"/>
      <c r="G51" s="17"/>
      <c r="H51" s="17"/>
      <c r="I51" s="17"/>
      <c r="J51" s="17"/>
      <c r="K51" s="17"/>
    </row>
    <row r="52" spans="1:11" ht="37.5" hidden="1" x14ac:dyDescent="0.3">
      <c r="A52" s="81" t="s">
        <v>99</v>
      </c>
      <c r="B52" s="73"/>
      <c r="C52" s="73"/>
      <c r="D52" s="73"/>
      <c r="E52" s="11"/>
      <c r="F52" s="11"/>
      <c r="G52" s="17"/>
      <c r="H52" s="17"/>
      <c r="I52" s="17"/>
      <c r="J52" s="17"/>
      <c r="K52" s="17"/>
    </row>
    <row r="53" spans="1:11" ht="13" hidden="1" x14ac:dyDescent="0.3">
      <c r="A53" s="78" t="s">
        <v>100</v>
      </c>
      <c r="B53" s="72"/>
      <c r="C53" s="72"/>
      <c r="D53" s="72"/>
      <c r="E53" s="10"/>
      <c r="F53" s="10" t="b">
        <v>1</v>
      </c>
      <c r="G53" s="17"/>
      <c r="H53" s="17"/>
      <c r="I53" s="17"/>
      <c r="J53" s="17"/>
      <c r="K53" s="17"/>
    </row>
    <row r="54" spans="1:11" ht="13" hidden="1" x14ac:dyDescent="0.3">
      <c r="A54" s="79" t="s">
        <v>101</v>
      </c>
      <c r="B54" s="78"/>
      <c r="C54" s="78"/>
      <c r="D54" s="78"/>
      <c r="E54" s="10"/>
      <c r="F54" s="10" t="b">
        <v>0</v>
      </c>
      <c r="G54" s="17"/>
      <c r="H54" s="17"/>
      <c r="I54" s="17"/>
      <c r="J54" s="17"/>
      <c r="K54" s="17"/>
    </row>
    <row r="55" spans="1:11" ht="13" hidden="1" x14ac:dyDescent="0.25">
      <c r="A55" s="82"/>
      <c r="B55" s="74">
        <f>COUNT(Travel!B12:B13)</f>
        <v>0</v>
      </c>
      <c r="C55" s="74"/>
      <c r="D55" s="74">
        <f>COUNTIF(Travel!D12:D13,"*")</f>
        <v>0</v>
      </c>
      <c r="E55" s="75"/>
      <c r="F55" s="75" t="b">
        <f>MIN(B55,D55)=MAX(B55,D55)</f>
        <v>1</v>
      </c>
      <c r="G55" s="17"/>
      <c r="H55" s="17"/>
      <c r="I55" s="17"/>
      <c r="J55" s="17"/>
      <c r="K55" s="17"/>
    </row>
    <row r="56" spans="1:11" ht="13" hidden="1" x14ac:dyDescent="0.25">
      <c r="A56" s="82" t="s">
        <v>102</v>
      </c>
      <c r="B56" s="74">
        <f>COUNT(Travel!B18:B103)</f>
        <v>85</v>
      </c>
      <c r="C56" s="74"/>
      <c r="D56" s="74">
        <f>COUNTIF(Travel!D18:D103,"*")</f>
        <v>85</v>
      </c>
      <c r="E56" s="75"/>
      <c r="F56" s="75" t="b">
        <f>MIN(B56,D56)=MAX(B56,D56)</f>
        <v>1</v>
      </c>
    </row>
    <row r="57" spans="1:11" ht="13" hidden="1" x14ac:dyDescent="0.3">
      <c r="A57" s="83"/>
      <c r="B57" s="74">
        <f>COUNT(Travel!B108:B109)</f>
        <v>0</v>
      </c>
      <c r="C57" s="74"/>
      <c r="D57" s="74">
        <f>COUNTIF(Travel!D108:D109,"*")</f>
        <v>0</v>
      </c>
      <c r="E57" s="75"/>
      <c r="F57" s="75" t="b">
        <f>MIN(B57,D57)=MAX(B57,D57)</f>
        <v>1</v>
      </c>
    </row>
    <row r="58" spans="1:11" ht="13" hidden="1" x14ac:dyDescent="0.3">
      <c r="A58" s="84" t="s">
        <v>103</v>
      </c>
      <c r="B58" s="76">
        <f>COUNT(Hospitality!B11:B15)</f>
        <v>4</v>
      </c>
      <c r="C58" s="76"/>
      <c r="D58" s="76">
        <f>COUNTIF(Hospitality!D11:D15,"*")</f>
        <v>4</v>
      </c>
      <c r="E58" s="77"/>
      <c r="F58" s="77" t="b">
        <f>MIN(B58,D58)=MAX(B58,D58)</f>
        <v>1</v>
      </c>
    </row>
    <row r="59" spans="1:11" ht="13" hidden="1" x14ac:dyDescent="0.3">
      <c r="A59" s="85" t="s">
        <v>104</v>
      </c>
      <c r="B59" s="75">
        <f>COUNT('All other expenses'!B11:B26)</f>
        <v>14</v>
      </c>
      <c r="C59" s="75"/>
      <c r="D59" s="75">
        <f>COUNTIF('All other expenses'!D11:D26,"*")</f>
        <v>14</v>
      </c>
      <c r="E59" s="75"/>
      <c r="F59" s="75" t="b">
        <f>MIN(B59,D59)=MAX(B59,D59)</f>
        <v>1</v>
      </c>
    </row>
    <row r="60" spans="1:11" ht="13" hidden="1" x14ac:dyDescent="0.3">
      <c r="A60" s="84" t="s">
        <v>105</v>
      </c>
      <c r="B60" s="76">
        <f>COUNTIF('Gifts and benefits'!B11:B12,"*")</f>
        <v>0</v>
      </c>
      <c r="C60" s="76">
        <f>COUNTIF('Gifts and benefits'!C11:C12,"*")</f>
        <v>0</v>
      </c>
      <c r="D60" s="76"/>
      <c r="E60" s="76">
        <f>COUNTA('Gifts and benefits'!E11:E12)</f>
        <v>0</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0"/>
  <sheetViews>
    <sheetView zoomScaleNormal="100" workbookViewId="0">
      <selection activeCell="B104" sqref="B10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39" t="s">
        <v>106</v>
      </c>
      <c r="B1" s="139"/>
      <c r="C1" s="139"/>
      <c r="D1" s="139"/>
      <c r="E1" s="139"/>
      <c r="F1" s="17"/>
    </row>
    <row r="2" spans="1:6" ht="21" customHeight="1" x14ac:dyDescent="0.25">
      <c r="A2" s="3" t="s">
        <v>107</v>
      </c>
      <c r="B2" s="137" t="str">
        <f>'Summary and sign-off'!B2:F2</f>
        <v>WorkSafe New Zealand</v>
      </c>
      <c r="C2" s="137"/>
      <c r="D2" s="137"/>
      <c r="E2" s="137"/>
      <c r="F2" s="17"/>
    </row>
    <row r="3" spans="1:6" ht="31" x14ac:dyDescent="0.25">
      <c r="A3" s="3" t="s">
        <v>108</v>
      </c>
      <c r="B3" s="137" t="str">
        <f>'Summary and sign-off'!B3:F3</f>
        <v>Sharon Thompson</v>
      </c>
      <c r="C3" s="137"/>
      <c r="D3" s="137"/>
      <c r="E3" s="137"/>
      <c r="F3" s="17"/>
    </row>
    <row r="4" spans="1:6" ht="21" customHeight="1" x14ac:dyDescent="0.25">
      <c r="A4" s="3" t="s">
        <v>109</v>
      </c>
      <c r="B4" s="137">
        <f>'Summary and sign-off'!B4:F4</f>
        <v>45594</v>
      </c>
      <c r="C4" s="137"/>
      <c r="D4" s="137"/>
      <c r="E4" s="137"/>
      <c r="F4" s="17"/>
    </row>
    <row r="5" spans="1:6" ht="21" customHeight="1" x14ac:dyDescent="0.25">
      <c r="A5" s="3" t="s">
        <v>110</v>
      </c>
      <c r="B5" s="137">
        <f>'Summary and sign-off'!B5:F5</f>
        <v>45838</v>
      </c>
      <c r="C5" s="137"/>
      <c r="D5" s="137"/>
      <c r="E5" s="137"/>
      <c r="F5" s="17"/>
    </row>
    <row r="6" spans="1:6" ht="21" customHeight="1" x14ac:dyDescent="0.25">
      <c r="A6" s="3" t="s">
        <v>111</v>
      </c>
      <c r="B6" s="132" t="s">
        <v>78</v>
      </c>
      <c r="C6" s="132"/>
      <c r="D6" s="132"/>
      <c r="E6" s="132"/>
      <c r="F6" s="17"/>
    </row>
    <row r="7" spans="1:6" ht="21" customHeight="1" x14ac:dyDescent="0.25">
      <c r="A7" s="3" t="s">
        <v>52</v>
      </c>
      <c r="B7" s="132" t="s">
        <v>80</v>
      </c>
      <c r="C7" s="132"/>
      <c r="D7" s="132"/>
      <c r="E7" s="132"/>
      <c r="F7" s="17"/>
    </row>
    <row r="8" spans="1:6" ht="36" customHeight="1" x14ac:dyDescent="0.3">
      <c r="A8" s="141" t="s">
        <v>112</v>
      </c>
      <c r="B8" s="142"/>
      <c r="C8" s="142"/>
      <c r="D8" s="142"/>
      <c r="E8" s="142"/>
      <c r="F8" s="19"/>
    </row>
    <row r="9" spans="1:6" ht="36" customHeight="1" x14ac:dyDescent="0.3">
      <c r="A9" s="143" t="s">
        <v>113</v>
      </c>
      <c r="B9" s="144"/>
      <c r="C9" s="144"/>
      <c r="D9" s="144"/>
      <c r="E9" s="144"/>
      <c r="F9" s="19"/>
    </row>
    <row r="10" spans="1:6" ht="24.75" customHeight="1" x14ac:dyDescent="0.35">
      <c r="A10" s="140" t="s">
        <v>114</v>
      </c>
      <c r="B10" s="145"/>
      <c r="C10" s="140"/>
      <c r="D10" s="140"/>
      <c r="E10" s="140"/>
      <c r="F10" s="29"/>
    </row>
    <row r="11" spans="1:6" ht="28.5" customHeight="1" x14ac:dyDescent="0.25">
      <c r="A11" s="24" t="s">
        <v>115</v>
      </c>
      <c r="B11" s="24" t="s">
        <v>116</v>
      </c>
      <c r="C11" s="24" t="s">
        <v>117</v>
      </c>
      <c r="D11" s="24" t="s">
        <v>118</v>
      </c>
      <c r="E11" s="24" t="s">
        <v>119</v>
      </c>
      <c r="F11" s="30"/>
    </row>
    <row r="12" spans="1:6" s="2" customFormat="1" x14ac:dyDescent="0.25">
      <c r="A12" s="115"/>
      <c r="B12" s="116"/>
      <c r="C12" s="117"/>
      <c r="D12" s="117"/>
      <c r="E12" s="118"/>
      <c r="F12" s="1"/>
    </row>
    <row r="13" spans="1:6" s="2" customFormat="1" hidden="1" x14ac:dyDescent="0.25">
      <c r="A13" s="102"/>
      <c r="B13" s="103"/>
      <c r="C13" s="104"/>
      <c r="D13" s="104"/>
      <c r="E13" s="105"/>
      <c r="F13" s="1"/>
    </row>
    <row r="14" spans="1:6" ht="19.5" customHeight="1" x14ac:dyDescent="0.25">
      <c r="A14" s="70" t="s">
        <v>120</v>
      </c>
      <c r="B14" s="71">
        <f>SUM(B12:B13)</f>
        <v>0</v>
      </c>
      <c r="C14" s="124" t="str">
        <f>IF(SUBTOTAL(3,B12:B13)=SUBTOTAL(103,B12:B13),'Summary and sign-off'!$A$48,'Summary and sign-off'!$A$49)</f>
        <v>Check - there are no hidden rows with data</v>
      </c>
      <c r="D14" s="138" t="str">
        <f>IF('Summary and sign-off'!F55='Summary and sign-off'!F54,'Summary and sign-off'!A51,'Summary and sign-off'!A50)</f>
        <v>Check - each entry provides sufficient information</v>
      </c>
      <c r="E14" s="138"/>
      <c r="F14" s="17"/>
    </row>
    <row r="15" spans="1:6" ht="10.5" customHeight="1" x14ac:dyDescent="0.3">
      <c r="A15" s="17"/>
      <c r="B15" s="19"/>
      <c r="C15" s="17"/>
      <c r="D15" s="17"/>
      <c r="E15" s="17"/>
      <c r="F15" s="17"/>
    </row>
    <row r="16" spans="1:6" ht="24.75" customHeight="1" x14ac:dyDescent="0.35">
      <c r="A16" s="140" t="s">
        <v>121</v>
      </c>
      <c r="B16" s="140"/>
      <c r="C16" s="140"/>
      <c r="D16" s="140"/>
      <c r="E16" s="140"/>
      <c r="F16" s="29"/>
    </row>
    <row r="17" spans="1:6" ht="32.5" customHeight="1" x14ac:dyDescent="0.25">
      <c r="A17" s="24" t="s">
        <v>115</v>
      </c>
      <c r="B17" s="24" t="s">
        <v>59</v>
      </c>
      <c r="C17" s="24" t="s">
        <v>122</v>
      </c>
      <c r="D17" s="24" t="s">
        <v>118</v>
      </c>
      <c r="E17" s="24" t="s">
        <v>119</v>
      </c>
      <c r="F17" s="30"/>
    </row>
    <row r="18" spans="1:6" s="2" customFormat="1" x14ac:dyDescent="0.25">
      <c r="A18" s="115">
        <v>45732</v>
      </c>
      <c r="B18" s="116">
        <v>108.81</v>
      </c>
      <c r="C18" s="117" t="s">
        <v>171</v>
      </c>
      <c r="D18" s="117" t="s">
        <v>181</v>
      </c>
      <c r="E18" s="118" t="s">
        <v>185</v>
      </c>
      <c r="F18" s="1"/>
    </row>
    <row r="19" spans="1:6" s="2" customFormat="1" x14ac:dyDescent="0.25">
      <c r="A19" s="115">
        <v>45719</v>
      </c>
      <c r="B19" s="116">
        <v>63</v>
      </c>
      <c r="C19" s="117" t="s">
        <v>171</v>
      </c>
      <c r="D19" s="117" t="s">
        <v>184</v>
      </c>
      <c r="E19" s="118" t="s">
        <v>186</v>
      </c>
      <c r="F19" s="1"/>
    </row>
    <row r="20" spans="1:6" s="2" customFormat="1" x14ac:dyDescent="0.25">
      <c r="A20" s="115">
        <v>45713</v>
      </c>
      <c r="B20" s="116">
        <v>21.43</v>
      </c>
      <c r="C20" s="117" t="s">
        <v>171</v>
      </c>
      <c r="D20" s="117" t="s">
        <v>184</v>
      </c>
      <c r="E20" s="118" t="s">
        <v>186</v>
      </c>
      <c r="F20" s="1"/>
    </row>
    <row r="21" spans="1:6" s="2" customFormat="1" x14ac:dyDescent="0.25">
      <c r="A21" s="115">
        <v>45621</v>
      </c>
      <c r="B21" s="116">
        <v>206.52</v>
      </c>
      <c r="C21" s="117" t="s">
        <v>172</v>
      </c>
      <c r="D21" s="117" t="s">
        <v>183</v>
      </c>
      <c r="E21" s="118" t="s">
        <v>187</v>
      </c>
      <c r="F21" s="1"/>
    </row>
    <row r="22" spans="1:6" s="2" customFormat="1" x14ac:dyDescent="0.25">
      <c r="A22" s="115">
        <v>45621</v>
      </c>
      <c r="B22" s="116">
        <v>5</v>
      </c>
      <c r="C22" s="117" t="s">
        <v>172</v>
      </c>
      <c r="D22" s="117" t="s">
        <v>174</v>
      </c>
      <c r="E22" s="118" t="s">
        <v>187</v>
      </c>
      <c r="F22" s="1"/>
    </row>
    <row r="23" spans="1:6" s="2" customFormat="1" x14ac:dyDescent="0.25">
      <c r="A23" s="115">
        <v>45557</v>
      </c>
      <c r="B23" s="116">
        <v>3.51</v>
      </c>
      <c r="C23" s="117" t="s">
        <v>172</v>
      </c>
      <c r="D23" s="117" t="s">
        <v>174</v>
      </c>
      <c r="E23" s="118" t="s">
        <v>188</v>
      </c>
      <c r="F23" s="1"/>
    </row>
    <row r="24" spans="1:6" s="2" customFormat="1" x14ac:dyDescent="0.25">
      <c r="A24" s="115">
        <v>45557</v>
      </c>
      <c r="B24" s="116">
        <v>663.82</v>
      </c>
      <c r="C24" s="117" t="s">
        <v>172</v>
      </c>
      <c r="D24" s="117" t="s">
        <v>181</v>
      </c>
      <c r="E24" s="118" t="s">
        <v>188</v>
      </c>
      <c r="F24" s="1"/>
    </row>
    <row r="25" spans="1:6" s="2" customFormat="1" x14ac:dyDescent="0.25">
      <c r="A25" s="115">
        <v>45527</v>
      </c>
      <c r="B25" s="116">
        <v>124.43</v>
      </c>
      <c r="C25" s="117" t="s">
        <v>173</v>
      </c>
      <c r="D25" s="117" t="s">
        <v>183</v>
      </c>
      <c r="E25" s="118" t="s">
        <v>189</v>
      </c>
      <c r="F25" s="1"/>
    </row>
    <row r="26" spans="1:6" s="2" customFormat="1" x14ac:dyDescent="0.25">
      <c r="A26" s="115">
        <v>45496</v>
      </c>
      <c r="B26" s="116">
        <v>598.02</v>
      </c>
      <c r="C26" s="117" t="s">
        <v>173</v>
      </c>
      <c r="D26" s="117" t="s">
        <v>181</v>
      </c>
      <c r="E26" s="118" t="s">
        <v>185</v>
      </c>
      <c r="F26" s="1"/>
    </row>
    <row r="27" spans="1:6" s="2" customFormat="1" x14ac:dyDescent="0.25">
      <c r="A27" s="115">
        <v>45494</v>
      </c>
      <c r="B27" s="116">
        <v>62.61</v>
      </c>
      <c r="C27" s="117" t="s">
        <v>171</v>
      </c>
      <c r="D27" s="117" t="s">
        <v>184</v>
      </c>
      <c r="E27" s="118" t="s">
        <v>185</v>
      </c>
      <c r="F27" s="1"/>
    </row>
    <row r="28" spans="1:6" s="2" customFormat="1" x14ac:dyDescent="0.25">
      <c r="A28" s="115">
        <v>45494</v>
      </c>
      <c r="B28" s="116">
        <v>9.57</v>
      </c>
      <c r="C28" s="117" t="s">
        <v>171</v>
      </c>
      <c r="D28" s="117" t="s">
        <v>184</v>
      </c>
      <c r="E28" s="118" t="s">
        <v>185</v>
      </c>
      <c r="F28" s="1"/>
    </row>
    <row r="29" spans="1:6" s="2" customFormat="1" x14ac:dyDescent="0.25">
      <c r="A29" s="115">
        <v>45830</v>
      </c>
      <c r="B29" s="116">
        <v>20</v>
      </c>
      <c r="C29" s="117" t="s">
        <v>174</v>
      </c>
      <c r="D29" s="117" t="s">
        <v>174</v>
      </c>
      <c r="E29" s="118" t="s">
        <v>189</v>
      </c>
      <c r="F29" s="1"/>
    </row>
    <row r="30" spans="1:6" s="2" customFormat="1" x14ac:dyDescent="0.25">
      <c r="A30" s="115">
        <v>45830</v>
      </c>
      <c r="B30" s="116">
        <v>10</v>
      </c>
      <c r="C30" s="117" t="s">
        <v>174</v>
      </c>
      <c r="D30" s="117" t="s">
        <v>174</v>
      </c>
      <c r="E30" s="118" t="s">
        <v>189</v>
      </c>
      <c r="F30" s="1"/>
    </row>
    <row r="31" spans="1:6" s="2" customFormat="1" x14ac:dyDescent="0.25">
      <c r="A31" s="115">
        <v>45830</v>
      </c>
      <c r="B31" s="116">
        <v>20</v>
      </c>
      <c r="C31" s="117" t="s">
        <v>174</v>
      </c>
      <c r="D31" s="117" t="s">
        <v>174</v>
      </c>
      <c r="E31" s="118" t="s">
        <v>189</v>
      </c>
      <c r="F31" s="1"/>
    </row>
    <row r="32" spans="1:6" s="2" customFormat="1" x14ac:dyDescent="0.25">
      <c r="A32" s="115">
        <v>45830</v>
      </c>
      <c r="B32" s="116">
        <v>3.51</v>
      </c>
      <c r="C32" s="117" t="s">
        <v>174</v>
      </c>
      <c r="D32" s="117" t="s">
        <v>174</v>
      </c>
      <c r="E32" s="118" t="s">
        <v>189</v>
      </c>
      <c r="F32" s="1"/>
    </row>
    <row r="33" spans="1:6" s="2" customFormat="1" x14ac:dyDescent="0.25">
      <c r="A33" s="115">
        <v>45830</v>
      </c>
      <c r="B33" s="116">
        <v>20</v>
      </c>
      <c r="C33" s="117" t="s">
        <v>174</v>
      </c>
      <c r="D33" s="117" t="s">
        <v>174</v>
      </c>
      <c r="E33" s="118" t="s">
        <v>189</v>
      </c>
      <c r="F33" s="1"/>
    </row>
    <row r="34" spans="1:6" s="2" customFormat="1" x14ac:dyDescent="0.25">
      <c r="A34" s="115">
        <v>45830</v>
      </c>
      <c r="B34" s="116">
        <v>10</v>
      </c>
      <c r="C34" s="117" t="s">
        <v>174</v>
      </c>
      <c r="D34" s="117" t="s">
        <v>174</v>
      </c>
      <c r="E34" s="118" t="s">
        <v>189</v>
      </c>
      <c r="F34" s="1"/>
    </row>
    <row r="35" spans="1:6" s="2" customFormat="1" x14ac:dyDescent="0.25">
      <c r="A35" s="115">
        <v>45830</v>
      </c>
      <c r="B35" s="116">
        <v>3.51</v>
      </c>
      <c r="C35" s="117" t="s">
        <v>174</v>
      </c>
      <c r="D35" s="117" t="s">
        <v>174</v>
      </c>
      <c r="E35" s="118" t="s">
        <v>189</v>
      </c>
      <c r="F35" s="1"/>
    </row>
    <row r="36" spans="1:6" s="2" customFormat="1" x14ac:dyDescent="0.25">
      <c r="A36" s="115">
        <v>45830</v>
      </c>
      <c r="B36" s="116">
        <v>10</v>
      </c>
      <c r="C36" s="117" t="s">
        <v>174</v>
      </c>
      <c r="D36" s="117" t="s">
        <v>174</v>
      </c>
      <c r="E36" s="118" t="s">
        <v>189</v>
      </c>
      <c r="F36" s="1"/>
    </row>
    <row r="37" spans="1:6" s="2" customFormat="1" x14ac:dyDescent="0.25">
      <c r="A37" s="115">
        <v>45830</v>
      </c>
      <c r="B37" s="116">
        <v>83.5</v>
      </c>
      <c r="C37" s="117" t="s">
        <v>173</v>
      </c>
      <c r="D37" s="117" t="s">
        <v>181</v>
      </c>
      <c r="E37" s="118" t="s">
        <v>190</v>
      </c>
      <c r="F37" s="1"/>
    </row>
    <row r="38" spans="1:6" s="2" customFormat="1" x14ac:dyDescent="0.25">
      <c r="A38" s="115">
        <v>45830</v>
      </c>
      <c r="B38" s="116">
        <v>329.78</v>
      </c>
      <c r="C38" s="117" t="s">
        <v>173</v>
      </c>
      <c r="D38" s="117" t="s">
        <v>181</v>
      </c>
      <c r="E38" s="118" t="s">
        <v>191</v>
      </c>
      <c r="F38" s="1"/>
    </row>
    <row r="39" spans="1:6" s="2" customFormat="1" x14ac:dyDescent="0.25">
      <c r="A39" s="115">
        <v>45830</v>
      </c>
      <c r="B39" s="116">
        <v>258.57</v>
      </c>
      <c r="C39" s="117" t="s">
        <v>173</v>
      </c>
      <c r="D39" s="117" t="s">
        <v>181</v>
      </c>
      <c r="E39" s="118" t="s">
        <v>192</v>
      </c>
      <c r="F39" s="1"/>
    </row>
    <row r="40" spans="1:6" s="2" customFormat="1" x14ac:dyDescent="0.25">
      <c r="A40" s="115">
        <v>45830</v>
      </c>
      <c r="B40" s="116">
        <v>43.48</v>
      </c>
      <c r="C40" s="117" t="s">
        <v>173</v>
      </c>
      <c r="D40" s="117" t="s">
        <v>181</v>
      </c>
      <c r="E40" s="118" t="s">
        <v>192</v>
      </c>
      <c r="F40" s="1"/>
    </row>
    <row r="41" spans="1:6" s="2" customFormat="1" x14ac:dyDescent="0.25">
      <c r="A41" s="115">
        <v>45799</v>
      </c>
      <c r="B41" s="116">
        <v>115.56</v>
      </c>
      <c r="C41" s="117" t="s">
        <v>175</v>
      </c>
      <c r="D41" s="117" t="s">
        <v>181</v>
      </c>
      <c r="E41" s="118" t="s">
        <v>185</v>
      </c>
      <c r="F41" s="1"/>
    </row>
    <row r="42" spans="1:6" s="2" customFormat="1" x14ac:dyDescent="0.25">
      <c r="A42" s="115">
        <v>45799</v>
      </c>
      <c r="B42" s="116">
        <v>259.77999999999997</v>
      </c>
      <c r="C42" s="117" t="s">
        <v>176</v>
      </c>
      <c r="D42" s="117" t="s">
        <v>181</v>
      </c>
      <c r="E42" s="118" t="s">
        <v>185</v>
      </c>
      <c r="F42" s="1"/>
    </row>
    <row r="43" spans="1:6" s="2" customFormat="1" x14ac:dyDescent="0.25">
      <c r="A43" s="115">
        <v>45799</v>
      </c>
      <c r="B43" s="116">
        <v>210.48</v>
      </c>
      <c r="C43" s="117" t="s">
        <v>177</v>
      </c>
      <c r="D43" s="117" t="s">
        <v>181</v>
      </c>
      <c r="E43" s="118" t="s">
        <v>186</v>
      </c>
      <c r="F43" s="1"/>
    </row>
    <row r="44" spans="1:6" s="2" customFormat="1" x14ac:dyDescent="0.25">
      <c r="A44" s="115">
        <v>45799</v>
      </c>
      <c r="B44" s="116">
        <v>3.51</v>
      </c>
      <c r="C44" s="117" t="s">
        <v>174</v>
      </c>
      <c r="D44" s="117" t="s">
        <v>174</v>
      </c>
      <c r="E44" s="118" t="s">
        <v>189</v>
      </c>
      <c r="F44" s="1"/>
    </row>
    <row r="45" spans="1:6" s="2" customFormat="1" x14ac:dyDescent="0.25">
      <c r="A45" s="115">
        <v>45799</v>
      </c>
      <c r="B45" s="116">
        <v>3.51</v>
      </c>
      <c r="C45" s="117" t="s">
        <v>174</v>
      </c>
      <c r="D45" s="117" t="s">
        <v>174</v>
      </c>
      <c r="E45" s="118" t="s">
        <v>189</v>
      </c>
      <c r="F45" s="1"/>
    </row>
    <row r="46" spans="1:6" s="2" customFormat="1" x14ac:dyDescent="0.25">
      <c r="A46" s="115">
        <v>45799</v>
      </c>
      <c r="B46" s="116">
        <v>10</v>
      </c>
      <c r="C46" s="117" t="s">
        <v>174</v>
      </c>
      <c r="D46" s="117" t="s">
        <v>174</v>
      </c>
      <c r="E46" s="118" t="s">
        <v>189</v>
      </c>
      <c r="F46" s="1"/>
    </row>
    <row r="47" spans="1:6" s="2" customFormat="1" x14ac:dyDescent="0.25">
      <c r="A47" s="115">
        <v>45799</v>
      </c>
      <c r="B47" s="116">
        <v>3.51</v>
      </c>
      <c r="C47" s="117" t="s">
        <v>174</v>
      </c>
      <c r="D47" s="117" t="s">
        <v>174</v>
      </c>
      <c r="E47" s="118" t="s">
        <v>189</v>
      </c>
      <c r="F47" s="1"/>
    </row>
    <row r="48" spans="1:6" s="2" customFormat="1" x14ac:dyDescent="0.25">
      <c r="A48" s="115">
        <v>45799</v>
      </c>
      <c r="B48" s="116">
        <v>20</v>
      </c>
      <c r="C48" s="117" t="s">
        <v>174</v>
      </c>
      <c r="D48" s="117" t="s">
        <v>174</v>
      </c>
      <c r="E48" s="118" t="s">
        <v>189</v>
      </c>
      <c r="F48" s="1"/>
    </row>
    <row r="49" spans="1:6" s="2" customFormat="1" x14ac:dyDescent="0.25">
      <c r="A49" s="115">
        <v>45799</v>
      </c>
      <c r="B49" s="116">
        <v>3.51</v>
      </c>
      <c r="C49" s="117" t="s">
        <v>174</v>
      </c>
      <c r="D49" s="117" t="s">
        <v>174</v>
      </c>
      <c r="E49" s="118" t="s">
        <v>189</v>
      </c>
      <c r="F49" s="1"/>
    </row>
    <row r="50" spans="1:6" s="2" customFormat="1" x14ac:dyDescent="0.25">
      <c r="A50" s="115">
        <v>45799</v>
      </c>
      <c r="B50" s="116">
        <v>3.51</v>
      </c>
      <c r="C50" s="117" t="s">
        <v>174</v>
      </c>
      <c r="D50" s="117" t="s">
        <v>174</v>
      </c>
      <c r="E50" s="118" t="s">
        <v>189</v>
      </c>
      <c r="F50" s="1"/>
    </row>
    <row r="51" spans="1:6" s="2" customFormat="1" x14ac:dyDescent="0.25">
      <c r="A51" s="115">
        <v>45799</v>
      </c>
      <c r="B51" s="116">
        <v>25</v>
      </c>
      <c r="C51" s="117" t="s">
        <v>174</v>
      </c>
      <c r="D51" s="117" t="s">
        <v>174</v>
      </c>
      <c r="E51" s="118" t="s">
        <v>189</v>
      </c>
      <c r="F51" s="1"/>
    </row>
    <row r="52" spans="1:6" s="2" customFormat="1" x14ac:dyDescent="0.25">
      <c r="A52" s="115">
        <v>45799</v>
      </c>
      <c r="B52" s="116">
        <v>3.51</v>
      </c>
      <c r="C52" s="117" t="s">
        <v>174</v>
      </c>
      <c r="D52" s="117" t="s">
        <v>174</v>
      </c>
      <c r="E52" s="118" t="s">
        <v>189</v>
      </c>
      <c r="F52" s="1"/>
    </row>
    <row r="53" spans="1:6" s="2" customFormat="1" x14ac:dyDescent="0.25">
      <c r="A53" s="115">
        <v>45786</v>
      </c>
      <c r="B53" s="116">
        <v>40</v>
      </c>
      <c r="C53" s="117" t="s">
        <v>175</v>
      </c>
      <c r="D53" s="117" t="s">
        <v>184</v>
      </c>
      <c r="E53" s="118" t="s">
        <v>186</v>
      </c>
      <c r="F53" s="1"/>
    </row>
    <row r="54" spans="1:6" s="2" customFormat="1" x14ac:dyDescent="0.25">
      <c r="A54" s="115">
        <v>45783</v>
      </c>
      <c r="B54" s="116">
        <v>74.09</v>
      </c>
      <c r="C54" s="117" t="s">
        <v>171</v>
      </c>
      <c r="D54" s="117" t="s">
        <v>181</v>
      </c>
      <c r="E54" s="118" t="s">
        <v>190</v>
      </c>
      <c r="F54" s="1"/>
    </row>
    <row r="55" spans="1:6" s="2" customFormat="1" x14ac:dyDescent="0.25">
      <c r="A55" s="115">
        <v>45782</v>
      </c>
      <c r="B55" s="116">
        <v>26.09</v>
      </c>
      <c r="C55" s="117" t="s">
        <v>173</v>
      </c>
      <c r="D55" s="117" t="s">
        <v>184</v>
      </c>
      <c r="E55" s="118" t="s">
        <v>186</v>
      </c>
      <c r="F55" s="1"/>
    </row>
    <row r="56" spans="1:6" s="2" customFormat="1" x14ac:dyDescent="0.25">
      <c r="A56" s="115">
        <v>45779</v>
      </c>
      <c r="B56" s="116">
        <v>40</v>
      </c>
      <c r="C56" s="117" t="s">
        <v>173</v>
      </c>
      <c r="D56" s="117" t="s">
        <v>184</v>
      </c>
      <c r="E56" s="118" t="s">
        <v>186</v>
      </c>
      <c r="F56" s="1"/>
    </row>
    <row r="57" spans="1:6" s="2" customFormat="1" x14ac:dyDescent="0.25">
      <c r="A57" s="115">
        <v>45777</v>
      </c>
      <c r="B57" s="116">
        <v>5</v>
      </c>
      <c r="C57" s="117" t="s">
        <v>173</v>
      </c>
      <c r="D57" s="117" t="s">
        <v>183</v>
      </c>
      <c r="E57" s="118" t="s">
        <v>189</v>
      </c>
      <c r="F57" s="1"/>
    </row>
    <row r="58" spans="1:6" s="2" customFormat="1" x14ac:dyDescent="0.25">
      <c r="A58" s="115">
        <v>45777</v>
      </c>
      <c r="B58" s="116">
        <v>87</v>
      </c>
      <c r="C58" s="117" t="s">
        <v>171</v>
      </c>
      <c r="D58" s="117" t="s">
        <v>184</v>
      </c>
      <c r="E58" s="118" t="s">
        <v>186</v>
      </c>
      <c r="F58" s="1"/>
    </row>
    <row r="59" spans="1:6" s="2" customFormat="1" x14ac:dyDescent="0.25">
      <c r="A59" s="115">
        <v>45777</v>
      </c>
      <c r="B59" s="116">
        <v>15.4</v>
      </c>
      <c r="C59" s="117" t="s">
        <v>171</v>
      </c>
      <c r="D59" s="117" t="s">
        <v>182</v>
      </c>
      <c r="E59" s="118" t="s">
        <v>189</v>
      </c>
      <c r="F59" s="1"/>
    </row>
    <row r="60" spans="1:6" s="2" customFormat="1" x14ac:dyDescent="0.25">
      <c r="A60" s="115">
        <v>45777</v>
      </c>
      <c r="B60" s="116">
        <v>15.11</v>
      </c>
      <c r="C60" s="117" t="s">
        <v>171</v>
      </c>
      <c r="D60" s="117" t="s">
        <v>182</v>
      </c>
      <c r="E60" s="118" t="s">
        <v>189</v>
      </c>
      <c r="F60" s="1"/>
    </row>
    <row r="61" spans="1:6" s="2" customFormat="1" x14ac:dyDescent="0.25">
      <c r="A61" s="115">
        <v>45769</v>
      </c>
      <c r="B61" s="116">
        <v>173.91</v>
      </c>
      <c r="C61" s="117" t="s">
        <v>178</v>
      </c>
      <c r="D61" s="117" t="s">
        <v>181</v>
      </c>
      <c r="E61" s="118" t="s">
        <v>193</v>
      </c>
      <c r="F61" s="1"/>
    </row>
    <row r="62" spans="1:6" s="2" customFormat="1" x14ac:dyDescent="0.25">
      <c r="A62" s="115">
        <v>45769</v>
      </c>
      <c r="B62" s="116">
        <v>5</v>
      </c>
      <c r="C62" s="117" t="s">
        <v>178</v>
      </c>
      <c r="D62" s="117" t="s">
        <v>174</v>
      </c>
      <c r="E62" s="118" t="s">
        <v>193</v>
      </c>
      <c r="F62" s="1"/>
    </row>
    <row r="63" spans="1:6" s="2" customFormat="1" x14ac:dyDescent="0.25">
      <c r="A63" s="115">
        <v>45744</v>
      </c>
      <c r="B63" s="116">
        <v>9.57</v>
      </c>
      <c r="C63" s="117" t="s">
        <v>171</v>
      </c>
      <c r="D63" s="117" t="s">
        <v>184</v>
      </c>
      <c r="E63" s="118" t="s">
        <v>186</v>
      </c>
      <c r="F63" s="1"/>
    </row>
    <row r="64" spans="1:6" s="2" customFormat="1" x14ac:dyDescent="0.25">
      <c r="A64" s="115">
        <v>45739</v>
      </c>
      <c r="B64" s="116">
        <v>510.29</v>
      </c>
      <c r="C64" s="117" t="s">
        <v>179</v>
      </c>
      <c r="D64" s="117" t="s">
        <v>181</v>
      </c>
      <c r="E64" s="118" t="s">
        <v>189</v>
      </c>
      <c r="F64" s="1"/>
    </row>
    <row r="65" spans="1:6" s="2" customFormat="1" x14ac:dyDescent="0.25">
      <c r="A65" s="115">
        <v>45739</v>
      </c>
      <c r="B65" s="116">
        <v>3.51</v>
      </c>
      <c r="C65" s="117" t="s">
        <v>179</v>
      </c>
      <c r="D65" s="117" t="s">
        <v>174</v>
      </c>
      <c r="E65" s="118" t="s">
        <v>189</v>
      </c>
      <c r="F65" s="1"/>
    </row>
    <row r="66" spans="1:6" s="2" customFormat="1" x14ac:dyDescent="0.25">
      <c r="A66" s="115">
        <v>45716</v>
      </c>
      <c r="B66" s="116">
        <v>42.76</v>
      </c>
      <c r="C66" s="117" t="s">
        <v>171</v>
      </c>
      <c r="D66" s="117" t="s">
        <v>182</v>
      </c>
      <c r="E66" s="118" t="s">
        <v>189</v>
      </c>
      <c r="F66" s="1"/>
    </row>
    <row r="67" spans="1:6" s="2" customFormat="1" x14ac:dyDescent="0.25">
      <c r="A67" s="115">
        <v>45716</v>
      </c>
      <c r="B67" s="116">
        <v>16.07</v>
      </c>
      <c r="C67" s="117" t="s">
        <v>171</v>
      </c>
      <c r="D67" s="117" t="s">
        <v>182</v>
      </c>
      <c r="E67" s="118" t="s">
        <v>189</v>
      </c>
      <c r="F67" s="1"/>
    </row>
    <row r="68" spans="1:6" s="2" customFormat="1" x14ac:dyDescent="0.25">
      <c r="A68" s="115">
        <v>45716</v>
      </c>
      <c r="B68" s="116">
        <v>15.78</v>
      </c>
      <c r="C68" s="117" t="s">
        <v>171</v>
      </c>
      <c r="D68" s="117" t="s">
        <v>182</v>
      </c>
      <c r="E68" s="118" t="s">
        <v>189</v>
      </c>
      <c r="F68" s="1"/>
    </row>
    <row r="69" spans="1:6" s="2" customFormat="1" x14ac:dyDescent="0.25">
      <c r="A69" s="115">
        <v>45716</v>
      </c>
      <c r="B69" s="116">
        <v>28.7</v>
      </c>
      <c r="C69" s="117" t="s">
        <v>171</v>
      </c>
      <c r="D69" s="117" t="s">
        <v>182</v>
      </c>
      <c r="E69" s="118" t="s">
        <v>186</v>
      </c>
      <c r="F69" s="1"/>
    </row>
    <row r="70" spans="1:6" s="2" customFormat="1" x14ac:dyDescent="0.25">
      <c r="A70" s="115">
        <v>45716</v>
      </c>
      <c r="B70" s="116">
        <v>25.26</v>
      </c>
      <c r="C70" s="117" t="s">
        <v>171</v>
      </c>
      <c r="D70" s="117" t="s">
        <v>182</v>
      </c>
      <c r="E70" s="118" t="s">
        <v>186</v>
      </c>
      <c r="F70" s="1"/>
    </row>
    <row r="71" spans="1:6" s="2" customFormat="1" x14ac:dyDescent="0.25">
      <c r="A71" s="115">
        <v>45711</v>
      </c>
      <c r="B71" s="116">
        <v>618.66999999999996</v>
      </c>
      <c r="C71" s="117" t="s">
        <v>178</v>
      </c>
      <c r="D71" s="117" t="s">
        <v>181</v>
      </c>
      <c r="E71" s="118" t="s">
        <v>193</v>
      </c>
      <c r="F71" s="1"/>
    </row>
    <row r="72" spans="1:6" s="2" customFormat="1" x14ac:dyDescent="0.25">
      <c r="A72" s="115">
        <v>45711</v>
      </c>
      <c r="B72" s="116">
        <v>12.5</v>
      </c>
      <c r="C72" s="117" t="s">
        <v>178</v>
      </c>
      <c r="D72" s="117" t="s">
        <v>174</v>
      </c>
      <c r="E72" s="118" t="s">
        <v>193</v>
      </c>
      <c r="F72" s="1"/>
    </row>
    <row r="73" spans="1:6" s="2" customFormat="1" x14ac:dyDescent="0.25">
      <c r="A73" s="115">
        <v>45679</v>
      </c>
      <c r="B73" s="116">
        <v>94.78</v>
      </c>
      <c r="C73" s="117" t="s">
        <v>172</v>
      </c>
      <c r="D73" s="117" t="s">
        <v>181</v>
      </c>
      <c r="E73" s="118" t="s">
        <v>187</v>
      </c>
      <c r="F73" s="1"/>
    </row>
    <row r="74" spans="1:6" s="2" customFormat="1" x14ac:dyDescent="0.25">
      <c r="A74" s="115">
        <v>45657</v>
      </c>
      <c r="B74" s="116">
        <v>19.03</v>
      </c>
      <c r="C74" s="117" t="s">
        <v>171</v>
      </c>
      <c r="D74" s="117" t="s">
        <v>182</v>
      </c>
      <c r="E74" s="118" t="s">
        <v>189</v>
      </c>
      <c r="F74" s="1"/>
    </row>
    <row r="75" spans="1:6" s="2" customFormat="1" x14ac:dyDescent="0.25">
      <c r="A75" s="115">
        <v>45657</v>
      </c>
      <c r="B75" s="116">
        <v>20.86</v>
      </c>
      <c r="C75" s="117" t="s">
        <v>171</v>
      </c>
      <c r="D75" s="117" t="s">
        <v>182</v>
      </c>
      <c r="E75" s="118" t="s">
        <v>189</v>
      </c>
      <c r="F75" s="1"/>
    </row>
    <row r="76" spans="1:6" s="2" customFormat="1" x14ac:dyDescent="0.25">
      <c r="A76" s="115">
        <v>45640</v>
      </c>
      <c r="B76" s="116">
        <v>200</v>
      </c>
      <c r="C76" s="117" t="s">
        <v>172</v>
      </c>
      <c r="D76" s="117" t="s">
        <v>183</v>
      </c>
      <c r="E76" s="118" t="s">
        <v>194</v>
      </c>
      <c r="F76" s="1"/>
    </row>
    <row r="77" spans="1:6" s="2" customFormat="1" x14ac:dyDescent="0.25">
      <c r="A77" s="115">
        <v>45640</v>
      </c>
      <c r="B77" s="116">
        <v>38.28</v>
      </c>
      <c r="C77" s="117" t="s">
        <v>172</v>
      </c>
      <c r="D77" s="117" t="s">
        <v>181</v>
      </c>
      <c r="E77" s="118" t="s">
        <v>185</v>
      </c>
      <c r="F77" s="1"/>
    </row>
    <row r="78" spans="1:6" s="2" customFormat="1" x14ac:dyDescent="0.25">
      <c r="A78" s="115">
        <v>45640</v>
      </c>
      <c r="B78" s="116">
        <v>20</v>
      </c>
      <c r="C78" s="117" t="s">
        <v>172</v>
      </c>
      <c r="D78" s="117" t="s">
        <v>174</v>
      </c>
      <c r="E78" s="118" t="s">
        <v>187</v>
      </c>
      <c r="F78" s="1"/>
    </row>
    <row r="79" spans="1:6" s="2" customFormat="1" x14ac:dyDescent="0.25">
      <c r="A79" s="115">
        <v>45640</v>
      </c>
      <c r="B79" s="116">
        <v>5</v>
      </c>
      <c r="C79" s="117" t="s">
        <v>172</v>
      </c>
      <c r="D79" s="117" t="s">
        <v>174</v>
      </c>
      <c r="E79" s="118" t="s">
        <v>187</v>
      </c>
      <c r="F79" s="1"/>
    </row>
    <row r="80" spans="1:6" s="2" customFormat="1" x14ac:dyDescent="0.25">
      <c r="A80" s="115">
        <v>45636</v>
      </c>
      <c r="B80" s="116">
        <v>5</v>
      </c>
      <c r="C80" s="117" t="s">
        <v>172</v>
      </c>
      <c r="D80" s="117" t="s">
        <v>174</v>
      </c>
      <c r="E80" s="118" t="s">
        <v>187</v>
      </c>
      <c r="F80" s="1"/>
    </row>
    <row r="81" spans="1:6" s="2" customFormat="1" x14ac:dyDescent="0.25">
      <c r="A81" s="115">
        <v>45636</v>
      </c>
      <c r="B81" s="116">
        <v>3.51</v>
      </c>
      <c r="C81" s="117" t="s">
        <v>172</v>
      </c>
      <c r="D81" s="117" t="s">
        <v>174</v>
      </c>
      <c r="E81" s="118" t="s">
        <v>188</v>
      </c>
      <c r="F81" s="1"/>
    </row>
    <row r="82" spans="1:6" s="2" customFormat="1" x14ac:dyDescent="0.25">
      <c r="A82" s="115">
        <v>45626</v>
      </c>
      <c r="B82" s="116">
        <v>40.659999999999997</v>
      </c>
      <c r="C82" s="117" t="s">
        <v>171</v>
      </c>
      <c r="D82" s="117" t="s">
        <v>182</v>
      </c>
      <c r="E82" s="118" t="s">
        <v>195</v>
      </c>
      <c r="F82" s="1"/>
    </row>
    <row r="83" spans="1:6" s="2" customFormat="1" x14ac:dyDescent="0.25">
      <c r="A83" s="115">
        <v>45626</v>
      </c>
      <c r="B83" s="116">
        <v>17.22</v>
      </c>
      <c r="C83" s="117" t="s">
        <v>171</v>
      </c>
      <c r="D83" s="117" t="s">
        <v>182</v>
      </c>
      <c r="E83" s="118" t="s">
        <v>196</v>
      </c>
      <c r="F83" s="1"/>
    </row>
    <row r="84" spans="1:6" s="2" customFormat="1" x14ac:dyDescent="0.25">
      <c r="A84" s="115">
        <v>45626</v>
      </c>
      <c r="B84" s="116">
        <v>100.82</v>
      </c>
      <c r="C84" s="117" t="s">
        <v>171</v>
      </c>
      <c r="D84" s="117" t="s">
        <v>182</v>
      </c>
      <c r="E84" s="118" t="s">
        <v>197</v>
      </c>
      <c r="F84" s="1"/>
    </row>
    <row r="85" spans="1:6" s="2" customFormat="1" x14ac:dyDescent="0.25">
      <c r="A85" s="115">
        <v>45626</v>
      </c>
      <c r="B85" s="116">
        <v>103.02</v>
      </c>
      <c r="C85" s="117" t="s">
        <v>171</v>
      </c>
      <c r="D85" s="117" t="s">
        <v>182</v>
      </c>
      <c r="E85" s="118" t="s">
        <v>197</v>
      </c>
      <c r="F85" s="1"/>
    </row>
    <row r="86" spans="1:6" s="2" customFormat="1" x14ac:dyDescent="0.25">
      <c r="A86" s="115">
        <v>45626</v>
      </c>
      <c r="B86" s="116">
        <v>35.01</v>
      </c>
      <c r="C86" s="117" t="s">
        <v>171</v>
      </c>
      <c r="D86" s="117" t="s">
        <v>182</v>
      </c>
      <c r="E86" s="118" t="s">
        <v>198</v>
      </c>
      <c r="F86" s="1"/>
    </row>
    <row r="87" spans="1:6" s="2" customFormat="1" x14ac:dyDescent="0.25">
      <c r="A87" s="115">
        <v>45626</v>
      </c>
      <c r="B87" s="116">
        <v>16.46</v>
      </c>
      <c r="C87" s="117" t="s">
        <v>171</v>
      </c>
      <c r="D87" s="117" t="s">
        <v>182</v>
      </c>
      <c r="E87" s="118" t="s">
        <v>189</v>
      </c>
      <c r="F87" s="1"/>
    </row>
    <row r="88" spans="1:6" s="2" customFormat="1" x14ac:dyDescent="0.25">
      <c r="A88" s="115">
        <v>45626</v>
      </c>
      <c r="B88" s="116">
        <v>19.899999999999999</v>
      </c>
      <c r="C88" s="117" t="s">
        <v>171</v>
      </c>
      <c r="D88" s="117" t="s">
        <v>182</v>
      </c>
      <c r="E88" s="118" t="s">
        <v>189</v>
      </c>
      <c r="F88" s="1"/>
    </row>
    <row r="89" spans="1:6" s="2" customFormat="1" x14ac:dyDescent="0.25">
      <c r="A89" s="115">
        <v>45626</v>
      </c>
      <c r="B89" s="116">
        <v>46.3</v>
      </c>
      <c r="C89" s="117" t="s">
        <v>171</v>
      </c>
      <c r="D89" s="117" t="s">
        <v>182</v>
      </c>
      <c r="E89" s="118" t="s">
        <v>189</v>
      </c>
      <c r="F89" s="1"/>
    </row>
    <row r="90" spans="1:6" s="2" customFormat="1" x14ac:dyDescent="0.25">
      <c r="A90" s="115">
        <v>45626</v>
      </c>
      <c r="B90" s="116">
        <v>50.31</v>
      </c>
      <c r="C90" s="117" t="s">
        <v>171</v>
      </c>
      <c r="D90" s="117" t="s">
        <v>182</v>
      </c>
      <c r="E90" s="118" t="s">
        <v>189</v>
      </c>
      <c r="F90" s="1"/>
    </row>
    <row r="91" spans="1:6" s="2" customFormat="1" x14ac:dyDescent="0.25">
      <c r="A91" s="115">
        <v>45626</v>
      </c>
      <c r="B91" s="116">
        <v>52.03</v>
      </c>
      <c r="C91" s="117" t="s">
        <v>171</v>
      </c>
      <c r="D91" s="117" t="s">
        <v>182</v>
      </c>
      <c r="E91" s="118" t="s">
        <v>189</v>
      </c>
      <c r="F91" s="1"/>
    </row>
    <row r="92" spans="1:6" s="2" customFormat="1" x14ac:dyDescent="0.25">
      <c r="A92" s="115">
        <v>45621</v>
      </c>
      <c r="B92" s="116">
        <v>20</v>
      </c>
      <c r="C92" s="117" t="s">
        <v>172</v>
      </c>
      <c r="D92" s="117" t="s">
        <v>174</v>
      </c>
      <c r="E92" s="118" t="s">
        <v>187</v>
      </c>
      <c r="F92" s="1"/>
    </row>
    <row r="93" spans="1:6" s="2" customFormat="1" x14ac:dyDescent="0.25">
      <c r="A93" s="115">
        <v>45621</v>
      </c>
      <c r="B93" s="116">
        <v>157.65</v>
      </c>
      <c r="C93" s="117" t="s">
        <v>172</v>
      </c>
      <c r="D93" s="117" t="s">
        <v>181</v>
      </c>
      <c r="E93" s="118" t="s">
        <v>187</v>
      </c>
      <c r="F93" s="1"/>
    </row>
    <row r="94" spans="1:6" s="2" customFormat="1" x14ac:dyDescent="0.25">
      <c r="A94" s="115">
        <v>45597</v>
      </c>
      <c r="B94" s="116">
        <v>137.5</v>
      </c>
      <c r="C94" s="117" t="s">
        <v>180</v>
      </c>
      <c r="D94" s="117" t="s">
        <v>181</v>
      </c>
      <c r="E94" s="118" t="s">
        <v>186</v>
      </c>
      <c r="F94" s="1"/>
    </row>
    <row r="95" spans="1:6" s="2" customFormat="1" x14ac:dyDescent="0.25">
      <c r="A95" s="115">
        <v>45597</v>
      </c>
      <c r="B95" s="116">
        <v>86.09</v>
      </c>
      <c r="C95" s="117" t="s">
        <v>171</v>
      </c>
      <c r="D95" s="117" t="s">
        <v>181</v>
      </c>
      <c r="E95" s="118" t="s">
        <v>186</v>
      </c>
      <c r="F95" s="1"/>
    </row>
    <row r="96" spans="1:6" s="2" customFormat="1" x14ac:dyDescent="0.25">
      <c r="A96" s="115">
        <v>45587</v>
      </c>
      <c r="B96" s="116">
        <v>3.51</v>
      </c>
      <c r="C96" s="117" t="s">
        <v>172</v>
      </c>
      <c r="D96" s="117" t="s">
        <v>174</v>
      </c>
      <c r="E96" s="118" t="s">
        <v>187</v>
      </c>
      <c r="F96" s="1"/>
    </row>
    <row r="97" spans="1:6" s="2" customFormat="1" x14ac:dyDescent="0.25">
      <c r="A97" s="115">
        <v>45587</v>
      </c>
      <c r="B97" s="116">
        <v>189.57</v>
      </c>
      <c r="C97" s="117" t="s">
        <v>172</v>
      </c>
      <c r="D97" s="117" t="s">
        <v>181</v>
      </c>
      <c r="E97" s="118" t="s">
        <v>187</v>
      </c>
      <c r="F97" s="1"/>
    </row>
    <row r="98" spans="1:6" s="2" customFormat="1" x14ac:dyDescent="0.25">
      <c r="A98" s="115">
        <v>45557</v>
      </c>
      <c r="B98" s="116">
        <v>134.63999999999999</v>
      </c>
      <c r="C98" s="117" t="s">
        <v>172</v>
      </c>
      <c r="D98" s="117" t="s">
        <v>181</v>
      </c>
      <c r="E98" s="118" t="s">
        <v>188</v>
      </c>
      <c r="F98" s="1"/>
    </row>
    <row r="99" spans="1:6" s="2" customFormat="1" x14ac:dyDescent="0.25">
      <c r="A99" s="115">
        <v>45557</v>
      </c>
      <c r="B99" s="116">
        <v>3.51</v>
      </c>
      <c r="C99" s="117" t="s">
        <v>172</v>
      </c>
      <c r="D99" s="117" t="s">
        <v>174</v>
      </c>
      <c r="E99" s="118" t="s">
        <v>188</v>
      </c>
      <c r="F99" s="1"/>
    </row>
    <row r="100" spans="1:6" s="2" customFormat="1" x14ac:dyDescent="0.25">
      <c r="A100" s="115">
        <v>45557</v>
      </c>
      <c r="B100" s="116">
        <v>3.51</v>
      </c>
      <c r="C100" s="117" t="s">
        <v>172</v>
      </c>
      <c r="D100" s="117" t="s">
        <v>174</v>
      </c>
      <c r="E100" s="118" t="s">
        <v>188</v>
      </c>
      <c r="F100" s="1"/>
    </row>
    <row r="101" spans="1:6" s="2" customFormat="1" x14ac:dyDescent="0.25">
      <c r="A101" s="115">
        <v>45527</v>
      </c>
      <c r="B101" s="116">
        <v>5</v>
      </c>
      <c r="C101" s="117" t="s">
        <v>176</v>
      </c>
      <c r="D101" s="117" t="s">
        <v>174</v>
      </c>
      <c r="E101" s="118" t="s">
        <v>189</v>
      </c>
      <c r="F101" s="1"/>
    </row>
    <row r="102" spans="1:6" s="2" customFormat="1" x14ac:dyDescent="0.25">
      <c r="A102" s="115">
        <v>45496</v>
      </c>
      <c r="B102" s="116">
        <v>12.5</v>
      </c>
      <c r="C102" s="117" t="s">
        <v>173</v>
      </c>
      <c r="D102" s="117" t="s">
        <v>174</v>
      </c>
      <c r="E102" s="118" t="s">
        <v>185</v>
      </c>
      <c r="F102" s="1"/>
    </row>
    <row r="103" spans="1:6" s="2" customFormat="1" hidden="1" x14ac:dyDescent="0.25">
      <c r="A103" s="106"/>
      <c r="B103" s="107"/>
      <c r="C103" s="108"/>
      <c r="D103" s="108"/>
      <c r="E103" s="109"/>
      <c r="F103" s="1"/>
    </row>
    <row r="104" spans="1:6" ht="19.5" customHeight="1" x14ac:dyDescent="0.25">
      <c r="A104" s="70" t="s">
        <v>123</v>
      </c>
      <c r="B104" s="71">
        <f>SUM(B18:B103)</f>
        <v>6747.3300000000017</v>
      </c>
      <c r="C104" s="124" t="str">
        <f>IF(SUBTOTAL(3,B18:B103)=SUBTOTAL(103,B18:B103),'Summary and sign-off'!$A$48,'Summary and sign-off'!$A$49)</f>
        <v>Check - there are no hidden rows with data</v>
      </c>
      <c r="D104" s="138" t="str">
        <f>IF('Summary and sign-off'!F56='Summary and sign-off'!F54,'Summary and sign-off'!A51,'Summary and sign-off'!A50)</f>
        <v>Check - each entry provides sufficient information</v>
      </c>
      <c r="E104" s="138"/>
      <c r="F104" s="17"/>
    </row>
    <row r="105" spans="1:6" ht="10.5" customHeight="1" x14ac:dyDescent="0.3">
      <c r="A105" s="17"/>
      <c r="B105" s="19"/>
      <c r="C105" s="17"/>
      <c r="D105" s="17"/>
      <c r="E105" s="17"/>
      <c r="F105" s="17"/>
    </row>
    <row r="106" spans="1:6" ht="24.75" customHeight="1" x14ac:dyDescent="0.25">
      <c r="A106" s="140" t="s">
        <v>124</v>
      </c>
      <c r="B106" s="140"/>
      <c r="C106" s="140"/>
      <c r="D106" s="140"/>
      <c r="E106" s="140"/>
      <c r="F106" s="17"/>
    </row>
    <row r="107" spans="1:6" ht="27" customHeight="1" x14ac:dyDescent="0.25">
      <c r="A107" s="24" t="s">
        <v>115</v>
      </c>
      <c r="B107" s="24" t="s">
        <v>59</v>
      </c>
      <c r="C107" s="24" t="s">
        <v>125</v>
      </c>
      <c r="D107" s="24" t="s">
        <v>126</v>
      </c>
      <c r="E107" s="24" t="s">
        <v>119</v>
      </c>
      <c r="F107" s="28"/>
    </row>
    <row r="108" spans="1:6" s="2" customFormat="1" x14ac:dyDescent="0.25">
      <c r="A108" s="115"/>
      <c r="B108" s="116"/>
      <c r="C108" s="117"/>
      <c r="D108" s="117"/>
      <c r="E108" s="118"/>
      <c r="F108" s="1"/>
    </row>
    <row r="109" spans="1:6" s="2" customFormat="1" hidden="1" x14ac:dyDescent="0.25">
      <c r="A109" s="93"/>
      <c r="B109" s="94"/>
      <c r="C109" s="95"/>
      <c r="D109" s="95"/>
      <c r="E109" s="96"/>
      <c r="F109" s="1"/>
    </row>
    <row r="110" spans="1:6" ht="19.5" customHeight="1" x14ac:dyDescent="0.25">
      <c r="A110" s="70" t="s">
        <v>127</v>
      </c>
      <c r="B110" s="71">
        <f>SUM(B108:B109)</f>
        <v>0</v>
      </c>
      <c r="C110" s="124" t="str">
        <f>IF(SUBTOTAL(3,B108:B109)=SUBTOTAL(103,B108:B109),'Summary and sign-off'!$A$48,'Summary and sign-off'!$A$49)</f>
        <v>Check - there are no hidden rows with data</v>
      </c>
      <c r="D110" s="138" t="str">
        <f>IF('Summary and sign-off'!F57='Summary and sign-off'!F54,'Summary and sign-off'!A51,'Summary and sign-off'!A50)</f>
        <v>Check - each entry provides sufficient information</v>
      </c>
      <c r="E110" s="138"/>
      <c r="F110" s="17"/>
    </row>
    <row r="111" spans="1:6" ht="10.5" customHeight="1" x14ac:dyDescent="0.3">
      <c r="A111" s="17"/>
      <c r="B111" s="56"/>
      <c r="C111" s="19"/>
      <c r="D111" s="17"/>
      <c r="E111" s="17"/>
      <c r="F111" s="17"/>
    </row>
    <row r="112" spans="1:6" ht="34.5" customHeight="1" x14ac:dyDescent="0.25">
      <c r="A112" s="31" t="s">
        <v>128</v>
      </c>
      <c r="B112" s="57">
        <f>B14+B104+B110</f>
        <v>6747.3300000000017</v>
      </c>
      <c r="C112" s="32"/>
      <c r="D112" s="32"/>
      <c r="E112" s="32"/>
      <c r="F112" s="17"/>
    </row>
    <row r="113" spans="1:6" ht="13" x14ac:dyDescent="0.3">
      <c r="A113" s="17"/>
      <c r="B113" s="19"/>
      <c r="C113" s="17"/>
      <c r="D113" s="17"/>
      <c r="E113" s="17"/>
      <c r="F113" s="17"/>
    </row>
    <row r="114" spans="1:6" ht="13" x14ac:dyDescent="0.3">
      <c r="A114" s="18" t="s">
        <v>70</v>
      </c>
      <c r="B114" s="19"/>
      <c r="C114" s="17"/>
      <c r="D114" s="17"/>
      <c r="E114" s="17"/>
      <c r="F114" s="17"/>
    </row>
    <row r="115" spans="1:6" ht="12.65" customHeight="1" x14ac:dyDescent="0.25">
      <c r="A115" s="20" t="s">
        <v>129</v>
      </c>
      <c r="F115" s="17"/>
    </row>
    <row r="116" spans="1:6" ht="13" customHeight="1" x14ac:dyDescent="0.25">
      <c r="A116" s="20" t="s">
        <v>130</v>
      </c>
      <c r="B116" s="17"/>
      <c r="D116" s="17"/>
      <c r="F116" s="17"/>
    </row>
    <row r="117" spans="1:6" x14ac:dyDescent="0.25">
      <c r="A117" s="20" t="s">
        <v>131</v>
      </c>
      <c r="F117" s="17"/>
    </row>
    <row r="118" spans="1:6" ht="13" x14ac:dyDescent="0.3">
      <c r="A118" s="20" t="s">
        <v>76</v>
      </c>
      <c r="B118" s="19"/>
      <c r="C118" s="17"/>
      <c r="D118" s="17"/>
      <c r="E118" s="17"/>
      <c r="F118" s="17"/>
    </row>
    <row r="119" spans="1:6" ht="13" customHeight="1" x14ac:dyDescent="0.25">
      <c r="A119" s="20" t="s">
        <v>132</v>
      </c>
      <c r="B119" s="17"/>
      <c r="D119" s="17"/>
      <c r="F119" s="17"/>
    </row>
    <row r="120" spans="1:6" x14ac:dyDescent="0.25">
      <c r="A120" s="20" t="s">
        <v>133</v>
      </c>
      <c r="F120" s="17"/>
    </row>
    <row r="121" spans="1:6" x14ac:dyDescent="0.25">
      <c r="A121" s="20" t="s">
        <v>134</v>
      </c>
      <c r="B121" s="20"/>
      <c r="C121" s="20"/>
      <c r="D121" s="20"/>
      <c r="F121" s="17"/>
    </row>
    <row r="122" spans="1:6" x14ac:dyDescent="0.25">
      <c r="A122" s="26"/>
      <c r="B122" s="17"/>
      <c r="C122" s="17"/>
      <c r="D122" s="17"/>
      <c r="E122" s="17"/>
      <c r="F122" s="17"/>
    </row>
    <row r="123" spans="1:6" hidden="1" x14ac:dyDescent="0.25">
      <c r="A123" s="26"/>
      <c r="B123" s="17"/>
      <c r="C123" s="17"/>
      <c r="D123" s="17"/>
      <c r="E123" s="17"/>
      <c r="F123" s="17"/>
    </row>
    <row r="124" spans="1:6" x14ac:dyDescent="0.25"/>
    <row r="125" spans="1:6" x14ac:dyDescent="0.25"/>
    <row r="126" spans="1:6" x14ac:dyDescent="0.25"/>
    <row r="127" spans="1:6" x14ac:dyDescent="0.25"/>
    <row r="128" spans="1:6" ht="12.75" hidden="1" customHeight="1" x14ac:dyDescent="0.25"/>
    <row r="129" spans="1:6" x14ac:dyDescent="0.25"/>
    <row r="130" spans="1:6" x14ac:dyDescent="0.25"/>
    <row r="131" spans="1:6" hidden="1" x14ac:dyDescent="0.25">
      <c r="A131" s="26"/>
      <c r="B131" s="17"/>
      <c r="C131" s="17"/>
      <c r="D131" s="17"/>
      <c r="E131" s="17"/>
      <c r="F131" s="17"/>
    </row>
    <row r="132" spans="1:6" hidden="1" x14ac:dyDescent="0.25">
      <c r="A132" s="26"/>
      <c r="B132" s="17"/>
      <c r="C132" s="17"/>
      <c r="D132" s="17"/>
      <c r="E132" s="17"/>
      <c r="F132" s="17"/>
    </row>
    <row r="133" spans="1:6" hidden="1" x14ac:dyDescent="0.25">
      <c r="A133" s="26"/>
      <c r="B133" s="17"/>
      <c r="C133" s="17"/>
      <c r="D133" s="17"/>
      <c r="E133" s="17"/>
      <c r="F133" s="17"/>
    </row>
    <row r="134" spans="1:6" hidden="1" x14ac:dyDescent="0.25">
      <c r="A134" s="26"/>
      <c r="B134" s="17"/>
      <c r="C134" s="17"/>
      <c r="D134" s="17"/>
      <c r="E134" s="17"/>
      <c r="F134" s="17"/>
    </row>
    <row r="135" spans="1:6" hidden="1" x14ac:dyDescent="0.25">
      <c r="A135" s="26"/>
      <c r="B135" s="17"/>
      <c r="C135" s="17"/>
      <c r="D135" s="17"/>
      <c r="E135" s="17"/>
      <c r="F135" s="17"/>
    </row>
    <row r="136" spans="1:6" x14ac:dyDescent="0.25"/>
    <row r="137" spans="1:6" x14ac:dyDescent="0.25"/>
    <row r="138" spans="1:6" x14ac:dyDescent="0.25"/>
    <row r="139" spans="1:6" x14ac:dyDescent="0.25"/>
    <row r="142" spans="1:6" x14ac:dyDescent="0.25"/>
    <row r="143" spans="1:6" x14ac:dyDescent="0.25"/>
    <row r="144" spans="1:6" x14ac:dyDescent="0.25"/>
    <row r="145" x14ac:dyDescent="0.25"/>
    <row r="146" x14ac:dyDescent="0.25"/>
    <row r="150" x14ac:dyDescent="0.25"/>
  </sheetData>
  <sheetProtection sheet="1" formatCells="0" formatRows="0" insertColumns="0" insertRows="0" deleteRows="0"/>
  <mergeCells count="15">
    <mergeCell ref="B7:E7"/>
    <mergeCell ref="B5:E5"/>
    <mergeCell ref="D110:E110"/>
    <mergeCell ref="A1:E1"/>
    <mergeCell ref="A16:E16"/>
    <mergeCell ref="A106:E106"/>
    <mergeCell ref="B2:E2"/>
    <mergeCell ref="B3:E3"/>
    <mergeCell ref="B4:E4"/>
    <mergeCell ref="A8:E8"/>
    <mergeCell ref="A9:E9"/>
    <mergeCell ref="B6:E6"/>
    <mergeCell ref="D14:E14"/>
    <mergeCell ref="D104:E10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A84 A102:A103 A12 A13 A108 A10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7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97 A85:A95 A96 A98 A99 A100 A10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B18:B103 B12:B13 B108:B109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4" sqref="A1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108</v>
      </c>
      <c r="B3" s="137" t="str">
        <f>'Summary and sign-off'!B3:F3</f>
        <v>Sharon Thompson</v>
      </c>
      <c r="C3" s="137"/>
      <c r="D3" s="137"/>
      <c r="E3" s="137"/>
    </row>
    <row r="4" spans="1:6" ht="21" customHeight="1" x14ac:dyDescent="0.25">
      <c r="A4" s="3" t="s">
        <v>109</v>
      </c>
      <c r="B4" s="137">
        <f>'Summary and sign-off'!B4:F4</f>
        <v>45594</v>
      </c>
      <c r="C4" s="137"/>
      <c r="D4" s="137"/>
      <c r="E4" s="137"/>
    </row>
    <row r="5" spans="1:6" ht="21" customHeight="1" x14ac:dyDescent="0.25">
      <c r="A5" s="3" t="s">
        <v>110</v>
      </c>
      <c r="B5" s="137">
        <f>'Summary and sign-off'!B5:F5</f>
        <v>45838</v>
      </c>
      <c r="C5" s="137"/>
      <c r="D5" s="137"/>
      <c r="E5" s="137"/>
    </row>
    <row r="6" spans="1:6" ht="21" customHeight="1" x14ac:dyDescent="0.25">
      <c r="A6" s="3" t="s">
        <v>111</v>
      </c>
      <c r="B6" s="132" t="s">
        <v>78</v>
      </c>
      <c r="C6" s="132"/>
      <c r="D6" s="132"/>
      <c r="E6" s="132"/>
    </row>
    <row r="7" spans="1:6" ht="21" customHeight="1" x14ac:dyDescent="0.25">
      <c r="A7" s="3" t="s">
        <v>52</v>
      </c>
      <c r="B7" s="132" t="s">
        <v>80</v>
      </c>
      <c r="C7" s="132"/>
      <c r="D7" s="132"/>
      <c r="E7" s="132"/>
    </row>
    <row r="8" spans="1:6" ht="35.25" customHeight="1" x14ac:dyDescent="0.35">
      <c r="A8" s="148" t="s">
        <v>135</v>
      </c>
      <c r="B8" s="148"/>
      <c r="C8" s="149"/>
      <c r="D8" s="149"/>
      <c r="E8" s="149"/>
      <c r="F8" s="27"/>
    </row>
    <row r="9" spans="1:6" ht="35.25" customHeight="1" x14ac:dyDescent="0.35">
      <c r="A9" s="146" t="s">
        <v>136</v>
      </c>
      <c r="B9" s="147"/>
      <c r="C9" s="147"/>
      <c r="D9" s="147"/>
      <c r="E9" s="147"/>
      <c r="F9" s="27"/>
    </row>
    <row r="10" spans="1:6" ht="27" customHeight="1" x14ac:dyDescent="0.25">
      <c r="A10" s="24" t="s">
        <v>137</v>
      </c>
      <c r="B10" s="24" t="s">
        <v>59</v>
      </c>
      <c r="C10" s="24" t="s">
        <v>138</v>
      </c>
      <c r="D10" s="24" t="s">
        <v>139</v>
      </c>
      <c r="E10" s="24" t="s">
        <v>119</v>
      </c>
      <c r="F10" s="20"/>
    </row>
    <row r="11" spans="1:6" s="2" customFormat="1" x14ac:dyDescent="0.25">
      <c r="A11" s="119">
        <v>45622</v>
      </c>
      <c r="B11" s="116">
        <v>23.48</v>
      </c>
      <c r="C11" s="120" t="s">
        <v>199</v>
      </c>
      <c r="D11" s="120" t="s">
        <v>200</v>
      </c>
      <c r="E11" s="121" t="s">
        <v>186</v>
      </c>
    </row>
    <row r="12" spans="1:6" s="2" customFormat="1" x14ac:dyDescent="0.25">
      <c r="A12" s="115">
        <v>45622</v>
      </c>
      <c r="B12" s="116">
        <v>9.1300000000000008</v>
      </c>
      <c r="C12" s="120" t="s">
        <v>199</v>
      </c>
      <c r="D12" s="120" t="s">
        <v>200</v>
      </c>
      <c r="E12" s="121" t="s">
        <v>186</v>
      </c>
    </row>
    <row r="13" spans="1:6" s="2" customFormat="1" x14ac:dyDescent="0.25">
      <c r="A13" s="115">
        <v>45540</v>
      </c>
      <c r="B13" s="116">
        <v>85</v>
      </c>
      <c r="C13" s="120" t="s">
        <v>171</v>
      </c>
      <c r="D13" s="120" t="s">
        <v>200</v>
      </c>
      <c r="E13" s="121" t="s">
        <v>186</v>
      </c>
    </row>
    <row r="14" spans="1:6" s="2" customFormat="1" x14ac:dyDescent="0.25">
      <c r="A14" s="115">
        <v>45784</v>
      </c>
      <c r="B14" s="116">
        <v>34.78</v>
      </c>
      <c r="C14" s="120" t="s">
        <v>171</v>
      </c>
      <c r="D14" s="120" t="s">
        <v>200</v>
      </c>
      <c r="E14" s="121" t="s">
        <v>189</v>
      </c>
    </row>
    <row r="15" spans="1:6" s="2" customFormat="1" ht="11.25" hidden="1" customHeight="1" x14ac:dyDescent="0.25">
      <c r="A15" s="97"/>
      <c r="B15" s="94"/>
      <c r="C15" s="98"/>
      <c r="D15" s="98"/>
      <c r="E15" s="99"/>
    </row>
    <row r="16" spans="1:6" ht="34.5" customHeight="1" x14ac:dyDescent="0.25">
      <c r="A16" s="52" t="s">
        <v>140</v>
      </c>
      <c r="B16" s="61">
        <f>SUM(B11:B15)</f>
        <v>152.38999999999999</v>
      </c>
      <c r="C16" s="69" t="str">
        <f>IF(SUBTOTAL(3,B11:B15)=SUBTOTAL(103,B11:B15),'Summary and sign-off'!$A$48,'Summary and sign-off'!$A$49)</f>
        <v>Check - there are no hidden rows with data</v>
      </c>
      <c r="D16" s="138" t="str">
        <f>IF('Summary and sign-off'!F58='Summary and sign-off'!F54,'Summary and sign-off'!A51,'Summary and sign-off'!A50)</f>
        <v>Check - each entry provides sufficient information</v>
      </c>
      <c r="E16" s="138"/>
      <c r="F16" s="2"/>
    </row>
    <row r="17" spans="1:6" ht="13" x14ac:dyDescent="0.3">
      <c r="A17" s="18"/>
      <c r="B17" s="17"/>
      <c r="C17" s="17"/>
      <c r="D17" s="17"/>
      <c r="E17" s="17"/>
    </row>
    <row r="18" spans="1:6" ht="13" x14ac:dyDescent="0.3">
      <c r="A18" s="18" t="s">
        <v>70</v>
      </c>
      <c r="B18" s="19"/>
      <c r="C18" s="17"/>
      <c r="D18" s="17"/>
      <c r="E18" s="17"/>
    </row>
    <row r="19" spans="1:6" ht="12.75" customHeight="1" x14ac:dyDescent="0.25">
      <c r="A19" s="20" t="s">
        <v>141</v>
      </c>
      <c r="B19" s="20"/>
      <c r="C19" s="20"/>
      <c r="D19" s="20"/>
      <c r="E19" s="20"/>
    </row>
    <row r="20" spans="1:6" x14ac:dyDescent="0.25">
      <c r="A20" s="20" t="s">
        <v>142</v>
      </c>
      <c r="B20" s="20"/>
      <c r="C20" s="28"/>
      <c r="D20" s="28"/>
      <c r="E20" s="28"/>
    </row>
    <row r="21" spans="1:6" ht="13" x14ac:dyDescent="0.3">
      <c r="A21" s="20" t="s">
        <v>76</v>
      </c>
      <c r="B21" s="19"/>
      <c r="C21" s="17"/>
      <c r="D21" s="17"/>
      <c r="E21" s="17"/>
      <c r="F21" s="17"/>
    </row>
    <row r="22" spans="1:6" x14ac:dyDescent="0.25">
      <c r="A22" s="20" t="s">
        <v>143</v>
      </c>
      <c r="B22" s="20"/>
      <c r="C22" s="28"/>
      <c r="D22" s="28"/>
      <c r="E22" s="28"/>
    </row>
    <row r="23" spans="1:6" ht="12.75" customHeight="1" x14ac:dyDescent="0.25">
      <c r="A23" s="20" t="s">
        <v>144</v>
      </c>
      <c r="B23" s="20"/>
      <c r="C23" s="22"/>
      <c r="D23" s="22"/>
      <c r="E23" s="22"/>
    </row>
    <row r="24" spans="1:6" x14ac:dyDescent="0.25">
      <c r="A24" s="17"/>
      <c r="B24" s="17"/>
      <c r="C24" s="17"/>
      <c r="D24" s="17"/>
      <c r="E24" s="17"/>
    </row>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6:E16"/>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6"/>
  <sheetViews>
    <sheetView topLeftCell="A5" zoomScaleNormal="100" workbookViewId="0">
      <selection activeCell="B15" sqref="B15"/>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39" t="s">
        <v>106</v>
      </c>
      <c r="B1" s="139"/>
      <c r="C1" s="139"/>
      <c r="D1" s="139"/>
      <c r="E1" s="139"/>
    </row>
    <row r="2" spans="1:6" ht="21" customHeight="1" x14ac:dyDescent="0.25">
      <c r="A2" s="3" t="s">
        <v>107</v>
      </c>
      <c r="B2" s="137" t="str">
        <f>'Summary and sign-off'!B2:F2</f>
        <v>WorkSafe New Zealand</v>
      </c>
      <c r="C2" s="137"/>
      <c r="D2" s="137"/>
      <c r="E2" s="137"/>
    </row>
    <row r="3" spans="1:6" ht="31" x14ac:dyDescent="0.25">
      <c r="A3" s="3" t="s">
        <v>145</v>
      </c>
      <c r="B3" s="137" t="str">
        <f>'Summary and sign-off'!B3:F3</f>
        <v>Sharon Thompson</v>
      </c>
      <c r="C3" s="137"/>
      <c r="D3" s="137"/>
      <c r="E3" s="137"/>
    </row>
    <row r="4" spans="1:6" ht="21" customHeight="1" x14ac:dyDescent="0.25">
      <c r="A4" s="3" t="s">
        <v>109</v>
      </c>
      <c r="B4" s="137">
        <f>'Summary and sign-off'!B4:F4</f>
        <v>45594</v>
      </c>
      <c r="C4" s="137"/>
      <c r="D4" s="137"/>
      <c r="E4" s="137"/>
    </row>
    <row r="5" spans="1:6" ht="21" customHeight="1" x14ac:dyDescent="0.25">
      <c r="A5" s="3" t="s">
        <v>110</v>
      </c>
      <c r="B5" s="137">
        <f>'Summary and sign-off'!B5:F5</f>
        <v>45838</v>
      </c>
      <c r="C5" s="137"/>
      <c r="D5" s="137"/>
      <c r="E5" s="137"/>
    </row>
    <row r="6" spans="1:6" ht="21" customHeight="1" x14ac:dyDescent="0.25">
      <c r="A6" s="3" t="s">
        <v>111</v>
      </c>
      <c r="B6" s="132" t="s">
        <v>78</v>
      </c>
      <c r="C6" s="132"/>
      <c r="D6" s="132"/>
      <c r="E6" s="132"/>
      <c r="F6" s="23"/>
    </row>
    <row r="7" spans="1:6" ht="21" customHeight="1" x14ac:dyDescent="0.25">
      <c r="A7" s="3" t="s">
        <v>52</v>
      </c>
      <c r="B7" s="132" t="s">
        <v>80</v>
      </c>
      <c r="C7" s="132"/>
      <c r="D7" s="132"/>
      <c r="E7" s="132"/>
      <c r="F7" s="23"/>
    </row>
    <row r="8" spans="1:6" ht="35.25" customHeight="1" x14ac:dyDescent="0.25">
      <c r="A8" s="142" t="s">
        <v>146</v>
      </c>
      <c r="B8" s="142"/>
      <c r="C8" s="149"/>
      <c r="D8" s="149"/>
      <c r="E8" s="149"/>
    </row>
    <row r="9" spans="1:6" ht="35.25" customHeight="1" x14ac:dyDescent="0.25">
      <c r="A9" s="150" t="s">
        <v>147</v>
      </c>
      <c r="B9" s="151"/>
      <c r="C9" s="151"/>
      <c r="D9" s="151"/>
      <c r="E9" s="151"/>
    </row>
    <row r="10" spans="1:6" ht="27" customHeight="1" x14ac:dyDescent="0.25">
      <c r="A10" s="24" t="s">
        <v>115</v>
      </c>
      <c r="B10" s="24" t="s">
        <v>59</v>
      </c>
      <c r="C10" s="24" t="s">
        <v>148</v>
      </c>
      <c r="D10" s="24" t="s">
        <v>149</v>
      </c>
      <c r="E10" s="24" t="s">
        <v>119</v>
      </c>
      <c r="F10" s="20"/>
    </row>
    <row r="11" spans="1:6" s="2" customFormat="1" hidden="1" x14ac:dyDescent="0.25">
      <c r="A11" s="97"/>
      <c r="B11" s="94"/>
      <c r="C11" s="98"/>
      <c r="D11" s="98"/>
      <c r="E11" s="99"/>
    </row>
    <row r="12" spans="1:6" s="2" customFormat="1" x14ac:dyDescent="0.25">
      <c r="A12" s="115">
        <v>45761</v>
      </c>
      <c r="B12" s="116">
        <v>126.5</v>
      </c>
      <c r="C12" s="120" t="s">
        <v>201</v>
      </c>
      <c r="D12" s="120" t="s">
        <v>201</v>
      </c>
      <c r="E12" s="121" t="s">
        <v>189</v>
      </c>
    </row>
    <row r="13" spans="1:6" s="2" customFormat="1" x14ac:dyDescent="0.25">
      <c r="A13" s="115">
        <v>45747</v>
      </c>
      <c r="B13" s="116">
        <f>23.59</f>
        <v>23.59</v>
      </c>
      <c r="C13" s="120" t="s">
        <v>202</v>
      </c>
      <c r="D13" s="120" t="s">
        <v>202</v>
      </c>
      <c r="E13" s="121" t="s">
        <v>189</v>
      </c>
    </row>
    <row r="14" spans="1:6" s="2" customFormat="1" x14ac:dyDescent="0.25">
      <c r="A14" s="115">
        <v>45747</v>
      </c>
      <c r="B14" s="116">
        <f>61.96</f>
        <v>61.96</v>
      </c>
      <c r="C14" s="120" t="s">
        <v>202</v>
      </c>
      <c r="D14" s="120" t="s">
        <v>202</v>
      </c>
      <c r="E14" s="121" t="s">
        <v>189</v>
      </c>
    </row>
    <row r="15" spans="1:6" s="2" customFormat="1" x14ac:dyDescent="0.25">
      <c r="A15" s="115">
        <v>45716</v>
      </c>
      <c r="B15" s="116">
        <v>217.39</v>
      </c>
      <c r="C15" s="120" t="s">
        <v>203</v>
      </c>
      <c r="D15" s="120" t="s">
        <v>205</v>
      </c>
      <c r="E15" s="121" t="s">
        <v>189</v>
      </c>
    </row>
    <row r="16" spans="1:6" s="2" customFormat="1" x14ac:dyDescent="0.25">
      <c r="A16" s="115">
        <v>45645</v>
      </c>
      <c r="B16" s="116">
        <v>86.96</v>
      </c>
      <c r="C16" s="120" t="s">
        <v>207</v>
      </c>
      <c r="D16" s="120" t="s">
        <v>209</v>
      </c>
      <c r="E16" s="121" t="s">
        <v>189</v>
      </c>
    </row>
    <row r="17" spans="1:6" s="2" customFormat="1" x14ac:dyDescent="0.25">
      <c r="A17" s="115">
        <v>45560</v>
      </c>
      <c r="B17" s="116">
        <v>4.5999999999999996</v>
      </c>
      <c r="C17" s="120" t="s">
        <v>204</v>
      </c>
      <c r="D17" s="120" t="s">
        <v>204</v>
      </c>
      <c r="E17" s="121" t="s">
        <v>189</v>
      </c>
    </row>
    <row r="18" spans="1:6" s="2" customFormat="1" x14ac:dyDescent="0.25">
      <c r="A18" s="115">
        <v>45560</v>
      </c>
      <c r="B18" s="116">
        <v>4.5999999999999996</v>
      </c>
      <c r="C18" s="120" t="s">
        <v>204</v>
      </c>
      <c r="D18" s="120" t="s">
        <v>204</v>
      </c>
      <c r="E18" s="121" t="s">
        <v>189</v>
      </c>
    </row>
    <row r="19" spans="1:6" s="2" customFormat="1" x14ac:dyDescent="0.25">
      <c r="A19" s="115">
        <v>45535</v>
      </c>
      <c r="B19" s="116">
        <v>170.84</v>
      </c>
      <c r="C19" s="120" t="s">
        <v>202</v>
      </c>
      <c r="D19" s="120" t="s">
        <v>202</v>
      </c>
      <c r="E19" s="121" t="s">
        <v>189</v>
      </c>
    </row>
    <row r="20" spans="1:6" s="2" customFormat="1" x14ac:dyDescent="0.25">
      <c r="A20" s="115">
        <v>45535</v>
      </c>
      <c r="B20" s="116">
        <v>16.399999999999999</v>
      </c>
      <c r="C20" s="120" t="s">
        <v>202</v>
      </c>
      <c r="D20" s="120" t="s">
        <v>202</v>
      </c>
      <c r="E20" s="121" t="s">
        <v>189</v>
      </c>
    </row>
    <row r="21" spans="1:6" s="2" customFormat="1" x14ac:dyDescent="0.25">
      <c r="A21" s="115">
        <v>45530</v>
      </c>
      <c r="B21" s="116">
        <v>4.5999999999999996</v>
      </c>
      <c r="C21" s="120" t="s">
        <v>204</v>
      </c>
      <c r="D21" s="120" t="s">
        <v>204</v>
      </c>
      <c r="E21" s="121" t="s">
        <v>189</v>
      </c>
    </row>
    <row r="22" spans="1:6" s="2" customFormat="1" x14ac:dyDescent="0.25">
      <c r="A22" s="115">
        <v>45530</v>
      </c>
      <c r="B22" s="116">
        <v>4.5999999999999996</v>
      </c>
      <c r="C22" s="120" t="s">
        <v>204</v>
      </c>
      <c r="D22" s="120" t="s">
        <v>204</v>
      </c>
      <c r="E22" s="121" t="s">
        <v>189</v>
      </c>
    </row>
    <row r="23" spans="1:6" s="2" customFormat="1" x14ac:dyDescent="0.25">
      <c r="A23" s="115">
        <v>45498</v>
      </c>
      <c r="B23" s="116">
        <v>4.5999999999999996</v>
      </c>
      <c r="C23" s="120" t="s">
        <v>204</v>
      </c>
      <c r="D23" s="120" t="s">
        <v>204</v>
      </c>
      <c r="E23" s="121" t="s">
        <v>189</v>
      </c>
    </row>
    <row r="24" spans="1:6" s="2" customFormat="1" x14ac:dyDescent="0.25">
      <c r="A24" s="119">
        <v>45498</v>
      </c>
      <c r="B24" s="116">
        <v>4.5999999999999996</v>
      </c>
      <c r="C24" s="120" t="s">
        <v>204</v>
      </c>
      <c r="D24" s="120" t="s">
        <v>204</v>
      </c>
      <c r="E24" s="121" t="s">
        <v>189</v>
      </c>
    </row>
    <row r="25" spans="1:6" s="2" customFormat="1" x14ac:dyDescent="0.25">
      <c r="A25" s="119">
        <v>45812</v>
      </c>
      <c r="B25" s="116">
        <v>441.74</v>
      </c>
      <c r="C25" s="120" t="s">
        <v>203</v>
      </c>
      <c r="D25" s="120" t="s">
        <v>206</v>
      </c>
      <c r="E25" s="121" t="s">
        <v>189</v>
      </c>
    </row>
    <row r="26" spans="1:6" s="2" customFormat="1" hidden="1" x14ac:dyDescent="0.25">
      <c r="A26" s="97"/>
      <c r="B26" s="94"/>
      <c r="C26" s="98"/>
      <c r="D26" s="98"/>
      <c r="E26" s="99"/>
    </row>
    <row r="27" spans="1:6" ht="34.5" customHeight="1" x14ac:dyDescent="0.25">
      <c r="A27" s="52" t="s">
        <v>150</v>
      </c>
      <c r="B27" s="61">
        <f>SUM(B11:B26)</f>
        <v>1172.98</v>
      </c>
      <c r="C27" s="69" t="str">
        <f>IF(SUBTOTAL(3,B11:B26)=SUBTOTAL(103,B11:B26),'Summary and sign-off'!$A$48,'Summary and sign-off'!$A$49)</f>
        <v>Check - there are no hidden rows with data</v>
      </c>
      <c r="D27" s="138" t="str">
        <f>IF('Summary and sign-off'!F59='Summary and sign-off'!F54,'Summary and sign-off'!A51,'Summary and sign-off'!A50)</f>
        <v>Check - each entry provides sufficient information</v>
      </c>
      <c r="E27" s="138"/>
    </row>
    <row r="28" spans="1:6" ht="14.15" customHeight="1" x14ac:dyDescent="0.25">
      <c r="B28" s="17"/>
      <c r="C28" s="17"/>
      <c r="D28" s="17"/>
      <c r="E28" s="17"/>
    </row>
    <row r="29" spans="1:6" ht="13" x14ac:dyDescent="0.3">
      <c r="A29" s="18" t="s">
        <v>151</v>
      </c>
      <c r="B29" s="17"/>
      <c r="C29" s="17"/>
      <c r="D29" s="17"/>
      <c r="E29" s="17"/>
    </row>
    <row r="30" spans="1:6" ht="12.65" customHeight="1" x14ac:dyDescent="0.25">
      <c r="A30" s="20" t="s">
        <v>129</v>
      </c>
      <c r="B30" s="17"/>
      <c r="C30" s="17"/>
      <c r="D30" s="17"/>
      <c r="E30" s="17"/>
    </row>
    <row r="31" spans="1:6" ht="13" x14ac:dyDescent="0.3">
      <c r="A31" s="20" t="s">
        <v>76</v>
      </c>
      <c r="B31" s="19"/>
      <c r="C31" s="17"/>
      <c r="D31" s="17"/>
      <c r="E31" s="17"/>
      <c r="F31" s="17"/>
    </row>
    <row r="32" spans="1:6" x14ac:dyDescent="0.25">
      <c r="A32" s="20" t="s">
        <v>143</v>
      </c>
      <c r="C32" s="17"/>
      <c r="D32" s="17"/>
      <c r="E32" s="17"/>
      <c r="F32" s="17"/>
    </row>
    <row r="33" spans="1:6" ht="12.75" customHeight="1" x14ac:dyDescent="0.25">
      <c r="A33" s="20" t="s">
        <v>144</v>
      </c>
      <c r="B33" s="25"/>
      <c r="C33" s="22"/>
      <c r="D33" s="22"/>
      <c r="E33" s="22"/>
      <c r="F33" s="22"/>
    </row>
    <row r="34" spans="1:6" x14ac:dyDescent="0.25">
      <c r="B34" s="26"/>
      <c r="C34" s="17"/>
      <c r="D34" s="17"/>
      <c r="E34" s="17"/>
    </row>
    <row r="35" spans="1:6" hidden="1" x14ac:dyDescent="0.25">
      <c r="A35" s="17"/>
      <c r="B35" s="17"/>
      <c r="C35" s="17"/>
      <c r="D35" s="17"/>
    </row>
    <row r="36" spans="1:6" ht="12.75" hidden="1" customHeight="1" x14ac:dyDescent="0.25"/>
    <row r="37" spans="1:6" hidden="1" x14ac:dyDescent="0.25">
      <c r="A37" s="17"/>
      <c r="B37" s="17"/>
      <c r="C37" s="17"/>
      <c r="D37" s="17"/>
      <c r="E37" s="17"/>
    </row>
    <row r="38" spans="1:6" hidden="1" x14ac:dyDescent="0.25">
      <c r="A38" s="17"/>
      <c r="B38" s="17"/>
      <c r="C38" s="17"/>
      <c r="D38" s="17"/>
      <c r="E38" s="17"/>
    </row>
    <row r="39" spans="1:6" hidden="1" x14ac:dyDescent="0.25">
      <c r="A39" s="17"/>
      <c r="B39" s="17"/>
      <c r="C39" s="17"/>
      <c r="D39" s="17"/>
      <c r="E39" s="17"/>
    </row>
    <row r="40" spans="1:6" hidden="1" x14ac:dyDescent="0.25">
      <c r="A40" s="17"/>
      <c r="B40" s="17"/>
      <c r="C40" s="17"/>
      <c r="D40" s="17"/>
      <c r="E40" s="17"/>
    </row>
    <row r="41" spans="1:6" hidden="1" x14ac:dyDescent="0.25">
      <c r="A41" s="17"/>
      <c r="B41" s="17"/>
      <c r="C41" s="17"/>
      <c r="D41" s="17"/>
      <c r="E41" s="17"/>
    </row>
    <row r="42" spans="1:6" x14ac:dyDescent="0.25"/>
    <row r="43" spans="1:6" x14ac:dyDescent="0.25"/>
    <row r="44" spans="1:6" x14ac:dyDescent="0.25"/>
    <row r="45" spans="1:6" x14ac:dyDescent="0.25"/>
    <row r="46" spans="1:6" x14ac:dyDescent="0.25"/>
  </sheetData>
  <sheetProtection sheet="1" formatCells="0" insertRows="0" deleteRows="0"/>
  <mergeCells count="10">
    <mergeCell ref="D27:E27"/>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6"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5"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E18" sqref="E18"/>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7" ht="26.25" customHeight="1" x14ac:dyDescent="0.25">
      <c r="A1" s="139" t="s">
        <v>152</v>
      </c>
      <c r="B1" s="139"/>
      <c r="C1" s="139"/>
      <c r="D1" s="139"/>
      <c r="E1" s="139"/>
      <c r="F1" s="139"/>
    </row>
    <row r="2" spans="1:7" ht="21" customHeight="1" x14ac:dyDescent="0.25">
      <c r="A2" s="3" t="s">
        <v>107</v>
      </c>
      <c r="B2" s="137" t="str">
        <f>'Summary and sign-off'!B2:F2</f>
        <v>WorkSafe New Zealand</v>
      </c>
      <c r="C2" s="137"/>
      <c r="D2" s="137"/>
      <c r="E2" s="137"/>
      <c r="F2" s="137"/>
    </row>
    <row r="3" spans="1:7" ht="31" x14ac:dyDescent="0.25">
      <c r="A3" s="3" t="s">
        <v>108</v>
      </c>
      <c r="B3" s="137" t="str">
        <f>'Summary and sign-off'!B3:F3</f>
        <v>Sharon Thompson</v>
      </c>
      <c r="C3" s="137"/>
      <c r="D3" s="137"/>
      <c r="E3" s="137"/>
      <c r="F3" s="137"/>
    </row>
    <row r="4" spans="1:7" ht="21" customHeight="1" x14ac:dyDescent="0.25">
      <c r="A4" s="3" t="s">
        <v>109</v>
      </c>
      <c r="B4" s="137">
        <f>'Summary and sign-off'!B4:F4</f>
        <v>45594</v>
      </c>
      <c r="C4" s="137"/>
      <c r="D4" s="137"/>
      <c r="E4" s="137"/>
      <c r="F4" s="137"/>
    </row>
    <row r="5" spans="1:7" ht="21" customHeight="1" x14ac:dyDescent="0.25">
      <c r="A5" s="3" t="s">
        <v>110</v>
      </c>
      <c r="B5" s="137">
        <f>'Summary and sign-off'!B5:F5</f>
        <v>45838</v>
      </c>
      <c r="C5" s="137"/>
      <c r="D5" s="137"/>
      <c r="E5" s="137"/>
      <c r="F5" s="137"/>
    </row>
    <row r="6" spans="1:7" ht="21" customHeight="1" x14ac:dyDescent="0.25">
      <c r="A6" s="3" t="s">
        <v>153</v>
      </c>
      <c r="B6" s="132" t="s">
        <v>78</v>
      </c>
      <c r="C6" s="132"/>
      <c r="D6" s="132"/>
      <c r="E6" s="132"/>
      <c r="F6" s="132"/>
    </row>
    <row r="7" spans="1:7" ht="21" customHeight="1" x14ac:dyDescent="0.25">
      <c r="A7" s="3" t="s">
        <v>52</v>
      </c>
      <c r="B7" s="132" t="s">
        <v>80</v>
      </c>
      <c r="C7" s="132"/>
      <c r="D7" s="132"/>
      <c r="E7" s="132"/>
      <c r="F7" s="132"/>
    </row>
    <row r="8" spans="1:7" ht="36" customHeight="1" x14ac:dyDescent="0.25">
      <c r="A8" s="142" t="s">
        <v>154</v>
      </c>
      <c r="B8" s="142"/>
      <c r="C8" s="142"/>
      <c r="D8" s="142"/>
      <c r="E8" s="142"/>
      <c r="F8" s="142"/>
    </row>
    <row r="9" spans="1:7" ht="36" customHeight="1" x14ac:dyDescent="0.25">
      <c r="A9" s="150" t="s">
        <v>155</v>
      </c>
      <c r="B9" s="151"/>
      <c r="C9" s="151"/>
      <c r="D9" s="151"/>
      <c r="E9" s="151"/>
      <c r="F9" s="151"/>
    </row>
    <row r="10" spans="1:7" ht="39" customHeight="1" x14ac:dyDescent="0.25">
      <c r="A10" s="24" t="s">
        <v>115</v>
      </c>
      <c r="B10" s="110" t="s">
        <v>156</v>
      </c>
      <c r="C10" s="110" t="s">
        <v>157</v>
      </c>
      <c r="D10" s="110" t="s">
        <v>158</v>
      </c>
      <c r="E10" s="110" t="s">
        <v>159</v>
      </c>
      <c r="F10" s="110" t="s">
        <v>160</v>
      </c>
    </row>
    <row r="11" spans="1:7" s="2" customFormat="1" x14ac:dyDescent="0.25">
      <c r="A11" s="115"/>
      <c r="B11" s="120"/>
      <c r="C11" s="122"/>
      <c r="D11" s="120"/>
      <c r="E11" s="123"/>
      <c r="F11" s="120"/>
    </row>
    <row r="12" spans="1:7" s="2" customFormat="1" hidden="1" x14ac:dyDescent="0.25">
      <c r="A12" s="93"/>
      <c r="B12" s="98"/>
      <c r="C12" s="100"/>
      <c r="D12" s="98"/>
      <c r="E12" s="101"/>
      <c r="F12" s="99"/>
    </row>
    <row r="13" spans="1:7" ht="34.5" customHeight="1" x14ac:dyDescent="0.25">
      <c r="A13" s="111" t="s">
        <v>161</v>
      </c>
      <c r="B13" s="112" t="s">
        <v>162</v>
      </c>
      <c r="C13" s="113">
        <f>C14+C15</f>
        <v>0</v>
      </c>
      <c r="D13" s="114" t="str">
        <f>IF(SUBTOTAL(3,C11:C12)=SUBTOTAL(103,C11:C12),'Summary and sign-off'!$A$48,'Summary and sign-off'!$A$49)</f>
        <v>Check - there are no hidden rows with data</v>
      </c>
      <c r="E13" s="138" t="str">
        <f>IF('Summary and sign-off'!F60='Summary and sign-off'!F54,'Summary and sign-off'!A52,'Summary and sign-off'!A50)</f>
        <v>Check - each entry provides sufficient information</v>
      </c>
      <c r="F13" s="138"/>
      <c r="G13" s="2"/>
    </row>
    <row r="14" spans="1:7" ht="25.5" customHeight="1" x14ac:dyDescent="0.35">
      <c r="A14" s="53"/>
      <c r="B14" s="54" t="s">
        <v>93</v>
      </c>
      <c r="C14" s="55">
        <f>COUNTIF(C11:C12,'Summary and sign-off'!A45)</f>
        <v>0</v>
      </c>
      <c r="D14" s="14"/>
      <c r="E14" s="15"/>
      <c r="F14" s="16"/>
    </row>
    <row r="15" spans="1:7" ht="25.5" customHeight="1" x14ac:dyDescent="0.35">
      <c r="A15" s="53"/>
      <c r="B15" s="54" t="s">
        <v>94</v>
      </c>
      <c r="C15" s="55">
        <f>COUNTIF(C11:C12,'Summary and sign-off'!A46)</f>
        <v>0</v>
      </c>
      <c r="D15" s="14"/>
      <c r="E15" s="15"/>
      <c r="F15" s="16"/>
    </row>
    <row r="16" spans="1:7" ht="13" x14ac:dyDescent="0.3">
      <c r="A16" s="17"/>
      <c r="B16" s="18"/>
      <c r="C16" s="17"/>
      <c r="D16" s="19"/>
      <c r="E16" s="19"/>
      <c r="F16" s="17"/>
    </row>
    <row r="17" spans="1:6" ht="13" x14ac:dyDescent="0.3">
      <c r="A17" s="18" t="s">
        <v>151</v>
      </c>
      <c r="B17" s="18"/>
      <c r="C17" s="18"/>
      <c r="D17" s="18"/>
      <c r="E17" s="18"/>
      <c r="F17" s="18"/>
    </row>
    <row r="18" spans="1:6" ht="12.65" customHeight="1" x14ac:dyDescent="0.25">
      <c r="A18" s="20" t="s">
        <v>129</v>
      </c>
      <c r="B18" s="17"/>
      <c r="C18" s="17"/>
      <c r="D18" s="17"/>
      <c r="E18" s="17"/>
    </row>
    <row r="19" spans="1:6" ht="13" x14ac:dyDescent="0.3">
      <c r="A19" s="20" t="s">
        <v>76</v>
      </c>
      <c r="B19" s="19"/>
      <c r="C19" s="17"/>
      <c r="D19" s="17"/>
      <c r="E19" s="17"/>
      <c r="F19" s="17"/>
    </row>
    <row r="20" spans="1:6" ht="13" x14ac:dyDescent="0.3">
      <c r="A20" s="20" t="s">
        <v>163</v>
      </c>
      <c r="B20" s="21"/>
      <c r="C20" s="21"/>
      <c r="D20" s="21"/>
      <c r="E20" s="21"/>
      <c r="F20" s="21"/>
    </row>
    <row r="21" spans="1:6" ht="12.75" customHeight="1" x14ac:dyDescent="0.25">
      <c r="A21" s="20" t="s">
        <v>164</v>
      </c>
      <c r="B21" s="17"/>
      <c r="C21" s="17"/>
      <c r="D21" s="17"/>
      <c r="E21" s="17"/>
      <c r="F21" s="17"/>
    </row>
    <row r="22" spans="1:6" ht="13" customHeight="1" x14ac:dyDescent="0.25">
      <c r="A22" s="20" t="s">
        <v>165</v>
      </c>
      <c r="B22" s="17"/>
      <c r="C22" s="17"/>
      <c r="D22" s="17"/>
      <c r="E22" s="17"/>
      <c r="F22" s="17"/>
    </row>
    <row r="23" spans="1:6" x14ac:dyDescent="0.25">
      <c r="A23" s="20" t="s">
        <v>166</v>
      </c>
      <c r="C23" s="17"/>
      <c r="D23" s="17"/>
      <c r="E23" s="17"/>
      <c r="F23" s="17"/>
    </row>
    <row r="24" spans="1:6" ht="12.75" customHeight="1" x14ac:dyDescent="0.25">
      <c r="A24" s="20" t="s">
        <v>144</v>
      </c>
      <c r="B24" s="20"/>
      <c r="C24" s="22"/>
      <c r="D24" s="22"/>
      <c r="E24" s="22"/>
      <c r="F24" s="22"/>
    </row>
    <row r="25" spans="1:6" ht="12.75" customHeight="1" x14ac:dyDescent="0.25">
      <c r="A25" s="20"/>
      <c r="B25" s="20"/>
      <c r="C25" s="22"/>
      <c r="D25" s="22"/>
      <c r="E25" s="22"/>
      <c r="F25" s="22"/>
    </row>
    <row r="26" spans="1:6" ht="12.75" hidden="1" customHeight="1" x14ac:dyDescent="0.25">
      <c r="A26" s="20"/>
      <c r="B26" s="20"/>
      <c r="C26" s="22"/>
      <c r="D26" s="22"/>
      <c r="E26" s="22"/>
      <c r="F26" s="22"/>
    </row>
    <row r="27" spans="1:6" x14ac:dyDescent="0.25"/>
    <row r="28" spans="1:6" x14ac:dyDescent="0.25"/>
    <row r="29" spans="1:6" ht="13" hidden="1" x14ac:dyDescent="0.3">
      <c r="A29" s="18"/>
      <c r="B29" s="18"/>
      <c r="C29" s="18"/>
      <c r="D29" s="18"/>
      <c r="E29" s="18"/>
      <c r="F29" s="18"/>
    </row>
    <row r="30" spans="1:6" ht="13" hidden="1" x14ac:dyDescent="0.3">
      <c r="A30" s="18"/>
      <c r="B30" s="18"/>
      <c r="C30" s="18"/>
      <c r="D30" s="18"/>
      <c r="E30" s="18"/>
      <c r="F30" s="18"/>
    </row>
    <row r="31" spans="1:6" ht="13" hidden="1" x14ac:dyDescent="0.3">
      <c r="A31" s="18"/>
      <c r="B31" s="18"/>
      <c r="C31" s="18"/>
      <c r="D31" s="18"/>
      <c r="E31" s="18"/>
      <c r="F31" s="18"/>
    </row>
    <row r="32" spans="1:6" ht="13" hidden="1" x14ac:dyDescent="0.3">
      <c r="A32" s="18"/>
      <c r="B32" s="18"/>
      <c r="C32" s="18"/>
      <c r="D32" s="18"/>
      <c r="E32" s="18"/>
      <c r="F32" s="18"/>
    </row>
    <row r="33" spans="1:6" ht="13" hidden="1" x14ac:dyDescent="0.3">
      <c r="A33" s="18"/>
      <c r="B33" s="18"/>
      <c r="C33" s="18"/>
      <c r="D33" s="18"/>
      <c r="E33" s="18"/>
      <c r="F33" s="18"/>
    </row>
    <row r="34" spans="1:6" x14ac:dyDescent="0.25"/>
    <row r="35" spans="1:6" x14ac:dyDescent="0.25"/>
    <row r="36" spans="1:6" x14ac:dyDescent="0.25"/>
    <row r="37" spans="1:6" x14ac:dyDescent="0.25"/>
    <row r="38" spans="1:6" x14ac:dyDescent="0.25"/>
    <row r="39" spans="1:6" x14ac:dyDescent="0.25"/>
    <row r="42" spans="1:6" x14ac:dyDescent="0.25"/>
    <row r="43" spans="1:6" x14ac:dyDescent="0.25"/>
    <row r="44" spans="1:6" x14ac:dyDescent="0.25"/>
    <row r="45" spans="1:6" x14ac:dyDescent="0.25"/>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3B8E1B1884EA4CBE83CA2A16759DCE" ma:contentTypeVersion="42" ma:contentTypeDescription="Create a new document." ma:contentTypeScope="" ma:versionID="e214c6d40d1d12c923ae04dcc42bc9dc">
  <xsd:schema xmlns:xsd="http://www.w3.org/2001/XMLSchema" xmlns:xs="http://www.w3.org/2001/XMLSchema" xmlns:p="http://schemas.microsoft.com/office/2006/metadata/properties" xmlns:ns2="e8ce04af-6bf1-4460-a950-61b1541cc0c1" xmlns:ns3="e5581ef7-4608-4028-92fb-0b7b15a4fe7f" targetNamespace="http://schemas.microsoft.com/office/2006/metadata/properties" ma:root="true" ma:fieldsID="57c68a51ab64b3e7252e82322f0ba8a9" ns2:_="" ns3:_="">
    <xsd:import namespace="e8ce04af-6bf1-4460-a950-61b1541cc0c1"/>
    <xsd:import namespace="e5581ef7-4608-4028-92fb-0b7b15a4fe7f"/>
    <xsd:element name="properties">
      <xsd:complexType>
        <xsd:sequence>
          <xsd:element name="documentManagement">
            <xsd:complexType>
              <xsd:all>
                <xsd:element ref="ns2:FinancialYear" minOccurs="0"/>
                <xsd:element ref="ns2:Group" minOccurs="0"/>
                <xsd:element ref="ns2:Period" minOccurs="0"/>
                <xsd:element ref="ns2:Classification" minOccurs="0"/>
                <xsd:element ref="ns2:_Flow_SignoffStatu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Person" minOccurs="0"/>
                <xsd:element ref="ns2:MediaServiceLocation" minOccurs="0"/>
                <xsd:element ref="ns3:TaxCatchAll" minOccurs="0"/>
                <xsd:element ref="ns2:lcf76f155ced4ddcb4097134ff3c332f" minOccurs="0"/>
                <xsd:element ref="ns3:_dlc_DocId" minOccurs="0"/>
                <xsd:element ref="ns3:_dlc_DocIdUrl" minOccurs="0"/>
                <xsd:element ref="ns3:_dlc_DocIdPersistId"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ce04af-6bf1-4460-a950-61b1541cc0c1" elementFormDefault="qualified">
    <xsd:import namespace="http://schemas.microsoft.com/office/2006/documentManagement/types"/>
    <xsd:import namespace="http://schemas.microsoft.com/office/infopath/2007/PartnerControls"/>
    <xsd:element name="FinancialYear" ma:index="2" nillable="true" ma:displayName="Financial Year" ma:default="24/25" ma:description="Financial Year" ma:format="Dropdown" ma:internalName="FinancialYear">
      <xsd:simpleType>
        <xsd:restriction base="dms:Choice">
          <xsd:enumeration value="24/25"/>
          <xsd:enumeration value="25/26"/>
          <xsd:enumeration value="26/27"/>
          <xsd:enumeration value="23/24"/>
          <xsd:enumeration value="22/23"/>
          <xsd:enumeration value="21/22"/>
          <xsd:enumeration value="N/A"/>
          <xsd:enumeration value="20/21"/>
          <xsd:enumeration value="19/20"/>
          <xsd:enumeration value="18/19"/>
          <xsd:enumeration value="17/18"/>
          <xsd:enumeration value="16/17"/>
          <xsd:enumeration value="15/16"/>
          <xsd:enumeration value="14/15"/>
        </xsd:restriction>
      </xsd:simpleType>
    </xsd:element>
    <xsd:element name="Group" ma:index="3" nillable="true" ma:displayName="Business Group" ma:description="Business Group" ma:format="Dropdown" ma:internalName="Group">
      <xsd:complexType>
        <xsd:complexContent>
          <xsd:extension base="dms:MultiChoice">
            <xsd:sequence>
              <xsd:element name="Value" maxOccurs="unbounded" minOccurs="0" nillable="true">
                <xsd:simpleType>
                  <xsd:restriction base="dms:Choice">
                    <xsd:enumeration value="All WorkSafe"/>
                    <xsd:enumeration value="Corporate"/>
                    <xsd:enumeration value="ACC"/>
                    <xsd:enumeration value="Chief Executive"/>
                    <xsd:enumeration value="Strategy &amp; Insight"/>
                    <xsd:enumeration value="Equity, Partnership &amp; Intervention Design"/>
                    <xsd:enumeration value="Operations"/>
                    <xsd:enumeration value="Enterprise Transformation"/>
                    <xsd:enumeration value="Whakaari"/>
                  </xsd:restriction>
                </xsd:simpleType>
              </xsd:element>
            </xsd:sequence>
          </xsd:extension>
        </xsd:complexContent>
      </xsd:complexType>
    </xsd:element>
    <xsd:element name="Period" ma:index="4" nillable="true" ma:displayName="Period" ma:default="N/A" ma:description="Period" ma:format="Dropdown" ma:internalName="Period">
      <xsd:simpleType>
        <xsd:restriction base="dms:Choice">
          <xsd:enumeration value="01. July"/>
          <xsd:enumeration value="02. August"/>
          <xsd:enumeration value="03. September"/>
          <xsd:enumeration value="04. October"/>
          <xsd:enumeration value="05. November"/>
          <xsd:enumeration value="06. December"/>
          <xsd:enumeration value="07. January"/>
          <xsd:enumeration value="08. February"/>
          <xsd:enumeration value="09. March"/>
          <xsd:enumeration value="10. April"/>
          <xsd:enumeration value="11. May"/>
          <xsd:enumeration value="12. June"/>
          <xsd:enumeration value="N/A"/>
        </xsd:restriction>
      </xsd:simpleType>
    </xsd:element>
    <xsd:element name="Classification" ma:index="5" nillable="true" ma:displayName="Categorisation" ma:description="Categorisation" ma:format="Dropdown" ma:internalName="Classification">
      <xsd:complexType>
        <xsd:complexContent>
          <xsd:extension base="dms:MultiChoice">
            <xsd:sequence>
              <xsd:element name="Value" maxOccurs="unbounded" minOccurs="0" nillable="true">
                <xsd:simpleType>
                  <xsd:restriction base="dms:Choice">
                    <xsd:enumeration value="Accounts Payable"/>
                    <xsd:enumeration value="Accounts Receivable"/>
                    <xsd:enumeration value="Analysis"/>
                    <xsd:enumeration value="Annual External Audit"/>
                    <xsd:enumeration value="Balance Sheet Reconciliation Items"/>
                    <xsd:enumeration value="Banking"/>
                    <xsd:enumeration value="Budget"/>
                    <xsd:enumeration value="Capex &amp; Fixed Assets"/>
                    <xsd:enumeration value="Contract"/>
                    <xsd:enumeration value="Correspondence"/>
                    <xsd:enumeration value="Financial Proposals"/>
                    <xsd:enumeration value="FlexiPurchase"/>
                    <xsd:enumeration value="Forecast"/>
                    <xsd:enumeration value="Internal Audit"/>
                    <xsd:enumeration value="Meeting minutes"/>
                    <xsd:enumeration value="Month end"/>
                    <xsd:enumeration value="Planning"/>
                    <xsd:enumeration value="Procurement"/>
                    <xsd:enumeration value="Reporting - External"/>
                    <xsd:enumeration value="Reporting - Internal"/>
                    <xsd:enumeration value="Significant Team Projects"/>
                    <xsd:enumeration value="Sourcing"/>
                    <xsd:enumeration value="Travel reports/documentation"/>
                  </xsd:restriction>
                </xsd:simpleType>
              </xsd:element>
            </xsd:sequence>
          </xsd:extension>
        </xsd:complexContent>
      </xsd:complexType>
    </xsd:element>
    <xsd:element name="_Flow_SignoffStatus" ma:index="6" nillable="true" ma:displayName="Sign-off status" ma:internalName="Sign_x002d_off_x0020_status" ma:readOnly="false">
      <xsd:simpleType>
        <xsd:restriction base="dms:Text"/>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2" nillable="true" ma:displayName="Tags" ma:description=""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4" nillable="true" ma:displayName="Length (seconds)" ma:hidden="true" ma:internalName="MediaLengthInSeconds" ma:readOnly="true">
      <xsd:simpleType>
        <xsd:restriction base="dms:Unknown"/>
      </xsd:simpleType>
    </xsd:element>
    <xsd:element name="Person" ma:index="25"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6" nillable="true" ma:displayName="Location" ma:internalName="MediaServiceLocation" ma:readOnly="true">
      <xsd:simpleType>
        <xsd:restriction base="dms:Text"/>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6722be4-e0c1-4a72-933b-7a5f66d11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581ef7-4608-4028-92fb-0b7b15a4fe7f"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element name="TaxCatchAll" ma:index="27" nillable="true" ma:displayName="Taxonomy Catch All Column" ma:hidden="true" ma:list="{c08b62c1-2efc-47a2-8d1d-992bd69ec9fe}" ma:internalName="TaxCatchAll" ma:showField="CatchAllData" ma:web="e5581ef7-4608-4028-92fb-0b7b15a4fe7f">
      <xsd:complexType>
        <xsd:complexContent>
          <xsd:extension base="dms:MultiChoiceLookup">
            <xsd:sequence>
              <xsd:element name="Value" type="dms:Lookup" maxOccurs="unbounded" minOccurs="0" nillable="true"/>
            </xsd:sequence>
          </xsd:extension>
        </xsd:complexContent>
      </xsd:complexType>
    </xsd:element>
    <xsd:element name="_dlc_DocId" ma:index="30" nillable="true" ma:displayName="Document ID Value" ma:description="The value of the document ID assigned to this item." ma:indexed="true"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e5581ef7-4608-4028-92fb-0b7b15a4fe7f">WORK-1204649940-13725</_dlc_DocId>
    <_dlc_DocIdUrl xmlns="e5581ef7-4608-4028-92fb-0b7b15a4fe7f">
      <Url>https://worksafenz.sharepoint.com/sites/team_finance/_layouts/15/DocIdRedir.aspx?ID=WORK-1204649940-13725</Url>
      <Description>WORK-1204649940-13725</Description>
    </_dlc_DocIdUrl>
    <Person xmlns="e8ce04af-6bf1-4460-a950-61b1541cc0c1">
      <UserInfo>
        <DisplayName/>
        <AccountId xsi:nil="true"/>
        <AccountType/>
      </UserInfo>
    </Person>
    <FinancialYear xmlns="e8ce04af-6bf1-4460-a950-61b1541cc0c1">24/25</FinancialYear>
    <Period xmlns="e8ce04af-6bf1-4460-a950-61b1541cc0c1">N/A</Period>
    <Group xmlns="e8ce04af-6bf1-4460-a950-61b1541cc0c1" xsi:nil="true"/>
    <Classification xmlns="e8ce04af-6bf1-4460-a950-61b1541cc0c1" xsi:nil="true"/>
    <_Flow_SignoffStatus xmlns="e8ce04af-6bf1-4460-a950-61b1541cc0c1" xsi:nil="true"/>
    <lcf76f155ced4ddcb4097134ff3c332f xmlns="e8ce04af-6bf1-4460-a950-61b1541cc0c1">
      <Terms xmlns="http://schemas.microsoft.com/office/infopath/2007/PartnerControls"/>
    </lcf76f155ced4ddcb4097134ff3c332f>
    <TaxCatchAll xmlns="e5581ef7-4608-4028-92fb-0b7b15a4fe7f" xsi:nil="true"/>
    <SharedWithUsers xmlns="e5581ef7-4608-4028-92fb-0b7b15a4fe7f">
      <UserInfo>
        <DisplayName>Ken Smart</DisplayName>
        <AccountId>87</AccountId>
        <AccountType/>
      </UserInfo>
      <UserInfo>
        <DisplayName>Nehalkumar patel</DisplayName>
        <AccountId>157</AccountId>
        <AccountType/>
      </UserInfo>
    </SharedWithUsers>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101CB30E-49E6-4A06-8C51-FE2358236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ce04af-6bf1-4460-a950-61b1541cc0c1"/>
    <ds:schemaRef ds:uri="e5581ef7-4608-4028-92fb-0b7b15a4f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documentManagement/types"/>
    <ds:schemaRef ds:uri="e8ce04af-6bf1-4460-a950-61b1541cc0c1"/>
    <ds:schemaRef ds:uri="http://purl.org/dc/elements/1.1/"/>
    <ds:schemaRef ds:uri="http://purl.org/dc/dcmitype/"/>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e5581ef7-4608-4028-92fb-0b7b15a4fe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Charlotte Rae</cp:lastModifiedBy>
  <cp:revision/>
  <dcterms:created xsi:type="dcterms:W3CDTF">2010-10-17T20:59:02Z</dcterms:created>
  <dcterms:modified xsi:type="dcterms:W3CDTF">2025-08-01T04:17:45Z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0x010100BF3B8E1B1884EA4CBE83CA2A16759DCE</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8e599a45-49f0-4e2d-9f2d-620c4ff78090</vt:lpwstr>
  </property>
  <property fmtid="{D5CDD505-2E9C-101B-9397-08002B2CF9AE}" pid="10" name="SharedWithUsers">
    <vt:lpwstr>87;#Ken Smart;#157;#Nehalkumar patel</vt:lpwstr>
  </property>
  <property fmtid="{D5CDD505-2E9C-101B-9397-08002B2CF9AE}" pid="11" name="MediaServiceImageTags">
    <vt:lpwstr/>
  </property>
</Properties>
</file>